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05" windowHeight="11565" activeTab="0"/>
  </bookViews>
  <sheets>
    <sheet name="98" sheetId="1" r:id="rId1"/>
  </sheets>
  <definedNames>
    <definedName name="_Key1" hidden="1">'98'!$E$7:$E$299</definedName>
    <definedName name="_Key2" hidden="1">'98'!#REF!</definedName>
    <definedName name="_Order1" hidden="1">0</definedName>
    <definedName name="_Order2" hidden="1">255</definedName>
    <definedName name="_Regression_Int" localSheetId="0" hidden="1">1</definedName>
    <definedName name="_Sort" hidden="1">'98'!$A$7:$AI$299</definedName>
    <definedName name="_xlnm.Print_Area" localSheetId="0">'98'!$A$3:$L$45</definedName>
    <definedName name="Print_Area_MI" localSheetId="0">'98'!$A$207:$E$398</definedName>
  </definedNames>
  <calcPr fullCalcOnLoad="1"/>
</workbook>
</file>

<file path=xl/sharedStrings.xml><?xml version="1.0" encoding="utf-8"?>
<sst xmlns="http://schemas.openxmlformats.org/spreadsheetml/2006/main" count="997" uniqueCount="541">
  <si>
    <t xml:space="preserve"> </t>
  </si>
  <si>
    <t>Rider</t>
  </si>
  <si>
    <t>Total</t>
  </si>
  <si>
    <t>1987</t>
  </si>
  <si>
    <t>1983</t>
  </si>
  <si>
    <t>1982</t>
  </si>
  <si>
    <t>-</t>
  </si>
  <si>
    <t>Dillon</t>
  </si>
  <si>
    <t>Len</t>
  </si>
  <si>
    <t>Kehoe</t>
  </si>
  <si>
    <t>John</t>
  </si>
  <si>
    <t>Legault</t>
  </si>
  <si>
    <t>Fred</t>
  </si>
  <si>
    <t>Orosz</t>
  </si>
  <si>
    <t>Jeff</t>
  </si>
  <si>
    <t>Hesmer</t>
  </si>
  <si>
    <t>Chris</t>
  </si>
  <si>
    <t>Harris</t>
  </si>
  <si>
    <t>Andy</t>
  </si>
  <si>
    <t>Gary</t>
  </si>
  <si>
    <t>Dmytrow</t>
  </si>
  <si>
    <t>Muszynski</t>
  </si>
  <si>
    <t>Sobec</t>
  </si>
  <si>
    <t>Fafard</t>
  </si>
  <si>
    <t>Guy</t>
  </si>
  <si>
    <t>Rooker</t>
  </si>
  <si>
    <t>Eric</t>
  </si>
  <si>
    <t>Bobby</t>
  </si>
  <si>
    <t>Neilsen</t>
  </si>
  <si>
    <t>Bo</t>
  </si>
  <si>
    <t>Ford</t>
  </si>
  <si>
    <t>Fisher</t>
  </si>
  <si>
    <t>Rob</t>
  </si>
  <si>
    <t>Gradwell</t>
  </si>
  <si>
    <t>Paul</t>
  </si>
  <si>
    <t>Joanne</t>
  </si>
  <si>
    <t>Carignan</t>
  </si>
  <si>
    <t>Gaetan</t>
  </si>
  <si>
    <t>Neill</t>
  </si>
  <si>
    <t>Larry</t>
  </si>
  <si>
    <t>Keith</t>
  </si>
  <si>
    <t>Braithwaite</t>
  </si>
  <si>
    <t>Tom</t>
  </si>
  <si>
    <t>Brown</t>
  </si>
  <si>
    <t>Glen</t>
  </si>
  <si>
    <t>Tim</t>
  </si>
  <si>
    <t>Nicolas</t>
  </si>
  <si>
    <t>Slabon</t>
  </si>
  <si>
    <t>Robert</t>
  </si>
  <si>
    <t>Wallace</t>
  </si>
  <si>
    <t>Boasman</t>
  </si>
  <si>
    <t>Delimat</t>
  </si>
  <si>
    <t>*</t>
  </si>
  <si>
    <t>Boyd</t>
  </si>
  <si>
    <t>Ian</t>
  </si>
  <si>
    <t>Jo Ann</t>
  </si>
  <si>
    <t>Engel</t>
  </si>
  <si>
    <t>Mark</t>
  </si>
  <si>
    <t>Pedersen</t>
  </si>
  <si>
    <t>Phil</t>
  </si>
  <si>
    <t>Ahlund</t>
  </si>
  <si>
    <t>Patrick</t>
  </si>
  <si>
    <t>Collier</t>
  </si>
  <si>
    <t>Scottie</t>
  </si>
  <si>
    <t>Otto</t>
  </si>
  <si>
    <t>Matt</t>
  </si>
  <si>
    <t>Chisholm</t>
  </si>
  <si>
    <t>Allan</t>
  </si>
  <si>
    <t>Rapczynski</t>
  </si>
  <si>
    <t>Kris</t>
  </si>
  <si>
    <t>Hortop</t>
  </si>
  <si>
    <t>Daniel</t>
  </si>
  <si>
    <t>Marshall</t>
  </si>
  <si>
    <t>Brian</t>
  </si>
  <si>
    <t>Comstock</t>
  </si>
  <si>
    <t>Greg</t>
  </si>
  <si>
    <t>Burgis</t>
  </si>
  <si>
    <t>Dave</t>
  </si>
  <si>
    <t>Ron</t>
  </si>
  <si>
    <t>Metcalfe</t>
  </si>
  <si>
    <t>Troy</t>
  </si>
  <si>
    <t>Hansen</t>
  </si>
  <si>
    <t>Don</t>
  </si>
  <si>
    <t>Dean</t>
  </si>
  <si>
    <t>Hood</t>
  </si>
  <si>
    <t>Doug</t>
  </si>
  <si>
    <t>Szolomicki</t>
  </si>
  <si>
    <t>Wingate</t>
  </si>
  <si>
    <t>Martin</t>
  </si>
  <si>
    <t>Graham</t>
  </si>
  <si>
    <t>Neil</t>
  </si>
  <si>
    <t>Sharp</t>
  </si>
  <si>
    <t>Pat</t>
  </si>
  <si>
    <t>Armstrong</t>
  </si>
  <si>
    <t>Tony</t>
  </si>
  <si>
    <t>Oakden</t>
  </si>
  <si>
    <t>Howie</t>
  </si>
  <si>
    <t>Reynolds</t>
  </si>
  <si>
    <t xml:space="preserve"> *</t>
  </si>
  <si>
    <t>Venables</t>
  </si>
  <si>
    <t>Shawn</t>
  </si>
  <si>
    <t>Bill</t>
  </si>
  <si>
    <t xml:space="preserve">Oakden </t>
  </si>
  <si>
    <t>David</t>
  </si>
  <si>
    <t>Nelson</t>
  </si>
  <si>
    <t>Bruce</t>
  </si>
  <si>
    <t>Woodbridge</t>
  </si>
  <si>
    <t>Steve</t>
  </si>
  <si>
    <t>Oliver</t>
  </si>
  <si>
    <t>Mercier</t>
  </si>
  <si>
    <t>Larochelle</t>
  </si>
  <si>
    <t>Pierre</t>
  </si>
  <si>
    <t>Christensen</t>
  </si>
  <si>
    <t>Niels</t>
  </si>
  <si>
    <t xml:space="preserve">Gregory </t>
  </si>
  <si>
    <t>Kim</t>
  </si>
  <si>
    <t>Bredin</t>
  </si>
  <si>
    <t>Bob</t>
  </si>
  <si>
    <t>Waczynski</t>
  </si>
  <si>
    <t>Biff</t>
  </si>
  <si>
    <t>O'Connor</t>
  </si>
  <si>
    <t>Paddy</t>
  </si>
  <si>
    <t>Bartlett</t>
  </si>
  <si>
    <t>Jim</t>
  </si>
  <si>
    <t>Havill</t>
  </si>
  <si>
    <t>Lewis</t>
  </si>
  <si>
    <t>Drnac</t>
  </si>
  <si>
    <t>Tomasz</t>
  </si>
  <si>
    <t>McBride</t>
  </si>
  <si>
    <t>Lenny</t>
  </si>
  <si>
    <t>Matier</t>
  </si>
  <si>
    <t>Staines</t>
  </si>
  <si>
    <t>Mike</t>
  </si>
  <si>
    <t>March</t>
  </si>
  <si>
    <t>Busler</t>
  </si>
  <si>
    <t>Tudhope</t>
  </si>
  <si>
    <t>Ken</t>
  </si>
  <si>
    <t>Daily</t>
  </si>
  <si>
    <t>Waterson</t>
  </si>
  <si>
    <t>Ashworth</t>
  </si>
  <si>
    <t>Russel</t>
  </si>
  <si>
    <t>Andrew</t>
  </si>
  <si>
    <t>Van Dewiel</t>
  </si>
  <si>
    <t>Franic</t>
  </si>
  <si>
    <t>Laramee</t>
  </si>
  <si>
    <t>Michel</t>
  </si>
  <si>
    <t>Landry</t>
  </si>
  <si>
    <t>Morinville</t>
  </si>
  <si>
    <t>Yvon</t>
  </si>
  <si>
    <t>Gosen</t>
  </si>
  <si>
    <t>Sale</t>
  </si>
  <si>
    <t>Ambo</t>
  </si>
  <si>
    <t>Byron</t>
  </si>
  <si>
    <t>Pawelec</t>
  </si>
  <si>
    <t>Jan</t>
  </si>
  <si>
    <t>Lazor</t>
  </si>
  <si>
    <t>George</t>
  </si>
  <si>
    <t>Upsdell</t>
  </si>
  <si>
    <t>Cliff</t>
  </si>
  <si>
    <t>McConnell</t>
  </si>
  <si>
    <t>Altmayer</t>
  </si>
  <si>
    <t>Darren</t>
  </si>
  <si>
    <t>Spitaler</t>
  </si>
  <si>
    <t>Roman</t>
  </si>
  <si>
    <t>Ciardi</t>
  </si>
  <si>
    <t>Nick</t>
  </si>
  <si>
    <t>Cooper</t>
  </si>
  <si>
    <t>Coulsen</t>
  </si>
  <si>
    <t>Bonsignore</t>
  </si>
  <si>
    <t>Gene</t>
  </si>
  <si>
    <t>Groc</t>
  </si>
  <si>
    <t>Bergeron</t>
  </si>
  <si>
    <t>Claude</t>
  </si>
  <si>
    <t>Higgins</t>
  </si>
  <si>
    <t>Wilding</t>
  </si>
  <si>
    <t>Casey</t>
  </si>
  <si>
    <t>Jason</t>
  </si>
  <si>
    <t>Muenzer</t>
  </si>
  <si>
    <t>Jenni</t>
  </si>
  <si>
    <t>Diem</t>
  </si>
  <si>
    <t>Warren</t>
  </si>
  <si>
    <t>Grenier</t>
  </si>
  <si>
    <t>Francois</t>
  </si>
  <si>
    <t>Sephton</t>
  </si>
  <si>
    <t>Joey</t>
  </si>
  <si>
    <t>Reeves</t>
  </si>
  <si>
    <t>Grant</t>
  </si>
  <si>
    <t>Fowler</t>
  </si>
  <si>
    <t>Painter</t>
  </si>
  <si>
    <t>Dan</t>
  </si>
  <si>
    <t>Hacking</t>
  </si>
  <si>
    <t>Lawrence</t>
  </si>
  <si>
    <t>Cuerrier</t>
  </si>
  <si>
    <t>Gerry</t>
  </si>
  <si>
    <t xml:space="preserve">Keller </t>
  </si>
  <si>
    <t>Joel</t>
  </si>
  <si>
    <t>Dragisic</t>
  </si>
  <si>
    <t>Milan</t>
  </si>
  <si>
    <t>Church</t>
  </si>
  <si>
    <t>Dru</t>
  </si>
  <si>
    <t>Tuff</t>
  </si>
  <si>
    <t xml:space="preserve">Howes </t>
  </si>
  <si>
    <t>Racin</t>
  </si>
  <si>
    <t>Suffield</t>
  </si>
  <si>
    <t>Ralph</t>
  </si>
  <si>
    <t>Plourde</t>
  </si>
  <si>
    <t>Sebastien</t>
  </si>
  <si>
    <t>Marriott</t>
  </si>
  <si>
    <t>Jensen</t>
  </si>
  <si>
    <t>Beach</t>
  </si>
  <si>
    <t>Ager</t>
  </si>
  <si>
    <t>Buchanan</t>
  </si>
  <si>
    <t>Todd</t>
  </si>
  <si>
    <t>Barwell</t>
  </si>
  <si>
    <t>Smith</t>
  </si>
  <si>
    <t>Kevin</t>
  </si>
  <si>
    <t>Kurzweil</t>
  </si>
  <si>
    <t>Franz</t>
  </si>
  <si>
    <t>Kendrick</t>
  </si>
  <si>
    <t>Robin</t>
  </si>
  <si>
    <t>Cowan</t>
  </si>
  <si>
    <t>Rick</t>
  </si>
  <si>
    <t>Corneloup</t>
  </si>
  <si>
    <t>Mathieu</t>
  </si>
  <si>
    <t>Gutshall</t>
  </si>
  <si>
    <t>Randy</t>
  </si>
  <si>
    <t>Morello</t>
  </si>
  <si>
    <t>Marco</t>
  </si>
  <si>
    <t>Gauthier</t>
  </si>
  <si>
    <t>Marc</t>
  </si>
  <si>
    <t>Haskett</t>
  </si>
  <si>
    <t>Dubecki</t>
  </si>
  <si>
    <t>Thompson</t>
  </si>
  <si>
    <t>Peter</t>
  </si>
  <si>
    <t>Watson</t>
  </si>
  <si>
    <t>Morel</t>
  </si>
  <si>
    <t>Benoit</t>
  </si>
  <si>
    <t>Andersson</t>
  </si>
  <si>
    <t>Carl-Frederick</t>
  </si>
  <si>
    <t>Temple</t>
  </si>
  <si>
    <t>Frank</t>
  </si>
  <si>
    <t>Boisvert</t>
  </si>
  <si>
    <t>Serge</t>
  </si>
  <si>
    <t>Lallier</t>
  </si>
  <si>
    <t>Gamm</t>
  </si>
  <si>
    <t>Blair</t>
  </si>
  <si>
    <t>Buck</t>
  </si>
  <si>
    <t>Ashberry</t>
  </si>
  <si>
    <t>Hedrick</t>
  </si>
  <si>
    <t>Lloyd</t>
  </si>
  <si>
    <t>Goertz</t>
  </si>
  <si>
    <t>Charland</t>
  </si>
  <si>
    <t>Lee</t>
  </si>
  <si>
    <t>Massie</t>
  </si>
  <si>
    <t>Pieper</t>
  </si>
  <si>
    <t>Didas</t>
  </si>
  <si>
    <t>Dixson</t>
  </si>
  <si>
    <t>Spence</t>
  </si>
  <si>
    <t>Bloom</t>
  </si>
  <si>
    <t>Gonidis</t>
  </si>
  <si>
    <t>Will</t>
  </si>
  <si>
    <t>Cornwell</t>
  </si>
  <si>
    <t>Damien</t>
  </si>
  <si>
    <t>Arne</t>
  </si>
  <si>
    <t>Rainville</t>
  </si>
  <si>
    <t>Ryan</t>
  </si>
  <si>
    <t>Lefebvre</t>
  </si>
  <si>
    <t>Wakefield</t>
  </si>
  <si>
    <t>Dale</t>
  </si>
  <si>
    <t>Dembinski</t>
  </si>
  <si>
    <t>Arek</t>
  </si>
  <si>
    <t>Lavoie</t>
  </si>
  <si>
    <t>Shumway</t>
  </si>
  <si>
    <t>Lemay</t>
  </si>
  <si>
    <t>Buchan</t>
  </si>
  <si>
    <t>Scott</t>
  </si>
  <si>
    <t>Robinson</t>
  </si>
  <si>
    <t>Van Zeyl</t>
  </si>
  <si>
    <t>Hadden</t>
  </si>
  <si>
    <t>Stauff</t>
  </si>
  <si>
    <t>Hodgson</t>
  </si>
  <si>
    <t>Riddle</t>
  </si>
  <si>
    <t>Crawford</t>
  </si>
  <si>
    <t>Russ</t>
  </si>
  <si>
    <t>Mathewson</t>
  </si>
  <si>
    <t>Merry</t>
  </si>
  <si>
    <t>Labedz</t>
  </si>
  <si>
    <t>Jacek</t>
  </si>
  <si>
    <t>Hartke</t>
  </si>
  <si>
    <t>Cornell</t>
  </si>
  <si>
    <t>Shearer</t>
  </si>
  <si>
    <t>Pierce</t>
  </si>
  <si>
    <t>Ted</t>
  </si>
  <si>
    <t>Payne</t>
  </si>
  <si>
    <t>Rodney</t>
  </si>
  <si>
    <t>Malcolme</t>
  </si>
  <si>
    <t>Herrala</t>
  </si>
  <si>
    <t>Kelvin</t>
  </si>
  <si>
    <t>Evans</t>
  </si>
  <si>
    <t>Rivard</t>
  </si>
  <si>
    <t xml:space="preserve">Brown </t>
  </si>
  <si>
    <t>Aaron</t>
  </si>
  <si>
    <t>Pat (Snr)</t>
  </si>
  <si>
    <t>Jones</t>
  </si>
  <si>
    <t>Kerins</t>
  </si>
  <si>
    <t>Madison</t>
  </si>
  <si>
    <t>Palmer</t>
  </si>
  <si>
    <t>Arnold</t>
  </si>
  <si>
    <t>Poulin</t>
  </si>
  <si>
    <t>Marcel</t>
  </si>
  <si>
    <t>Evoy</t>
  </si>
  <si>
    <t>Gil</t>
  </si>
  <si>
    <t>Tams</t>
  </si>
  <si>
    <t>Tilton</t>
  </si>
  <si>
    <t>Veninsky</t>
  </si>
  <si>
    <t>Joe</t>
  </si>
  <si>
    <t>Nitz</t>
  </si>
  <si>
    <t>Blake</t>
  </si>
  <si>
    <t>Sandy</t>
  </si>
  <si>
    <t>Racicot</t>
  </si>
  <si>
    <t>Alain</t>
  </si>
  <si>
    <t>Duchesneau</t>
  </si>
  <si>
    <t>Mario</t>
  </si>
  <si>
    <t>Kirby</t>
  </si>
  <si>
    <t>Harpwood</t>
  </si>
  <si>
    <t>Condon</t>
  </si>
  <si>
    <t>Etchells</t>
  </si>
  <si>
    <t>Al</t>
  </si>
  <si>
    <t>Hendricks</t>
  </si>
  <si>
    <t>Underhill</t>
  </si>
  <si>
    <t>Keith (Snr)</t>
  </si>
  <si>
    <t>Gould</t>
  </si>
  <si>
    <t>Nichol</t>
  </si>
  <si>
    <t>Sean</t>
  </si>
  <si>
    <t>Howard</t>
  </si>
  <si>
    <t>Horndl</t>
  </si>
  <si>
    <t>Nunn</t>
  </si>
  <si>
    <t>Stronach</t>
  </si>
  <si>
    <t>Pirt</t>
  </si>
  <si>
    <t>Hill</t>
  </si>
  <si>
    <t>Brad</t>
  </si>
  <si>
    <t>Kennedy</t>
  </si>
  <si>
    <t>Brenda</t>
  </si>
  <si>
    <t>NOT</t>
  </si>
  <si>
    <t xml:space="preserve">  </t>
  </si>
  <si>
    <t>CHECKED</t>
  </si>
  <si>
    <t>TO</t>
  </si>
  <si>
    <t>STATS</t>
  </si>
  <si>
    <t>Ranking</t>
  </si>
  <si>
    <t>De Veau</t>
  </si>
  <si>
    <t>Heye</t>
  </si>
  <si>
    <t>Parsons</t>
  </si>
  <si>
    <t>Jeremy</t>
  </si>
  <si>
    <t>Darsow</t>
  </si>
  <si>
    <t>Lance</t>
  </si>
  <si>
    <t>Rafferty</t>
  </si>
  <si>
    <t>Cam</t>
  </si>
  <si>
    <t>Harmon</t>
  </si>
  <si>
    <t>Jerry Jnr</t>
  </si>
  <si>
    <t>Edwards / Michaud</t>
  </si>
  <si>
    <t>Richards</t>
  </si>
  <si>
    <t>Monell</t>
  </si>
  <si>
    <t>Brookes</t>
  </si>
  <si>
    <t>Kendall</t>
  </si>
  <si>
    <t>Greene</t>
  </si>
  <si>
    <t>Hurley</t>
  </si>
  <si>
    <t>Musson</t>
  </si>
  <si>
    <t>Philip</t>
  </si>
  <si>
    <t>proof</t>
  </si>
  <si>
    <t>Tretera</t>
  </si>
  <si>
    <t>Bassett</t>
  </si>
  <si>
    <t>Hank</t>
  </si>
  <si>
    <t>Chevrier</t>
  </si>
  <si>
    <t>Jean-Marc</t>
  </si>
  <si>
    <t>Andre</t>
  </si>
  <si>
    <t>Gosselin</t>
  </si>
  <si>
    <t>Fiddes</t>
  </si>
  <si>
    <t>Michaud</t>
  </si>
  <si>
    <t>Real</t>
  </si>
  <si>
    <t>Parrington</t>
  </si>
  <si>
    <t>Crane</t>
  </si>
  <si>
    <t>Wrabitza</t>
  </si>
  <si>
    <t>Dennis</t>
  </si>
  <si>
    <t>Maxwell</t>
  </si>
  <si>
    <t xml:space="preserve">Bob  </t>
  </si>
  <si>
    <t>Edwards</t>
  </si>
  <si>
    <t>Andrews</t>
  </si>
  <si>
    <t>McAvella</t>
  </si>
  <si>
    <t>Bradbury</t>
  </si>
  <si>
    <t>Stan</t>
  </si>
  <si>
    <t>Yonev</t>
  </si>
  <si>
    <t>Wehrmeyer</t>
  </si>
  <si>
    <t>Christian</t>
  </si>
  <si>
    <t>Norm</t>
  </si>
  <si>
    <t>Hall</t>
  </si>
  <si>
    <t>Gladu</t>
  </si>
  <si>
    <t>Jackson</t>
  </si>
  <si>
    <t>Yves</t>
  </si>
  <si>
    <t>Leale</t>
  </si>
  <si>
    <t>Johnny</t>
  </si>
  <si>
    <t>St Gelais</t>
  </si>
  <si>
    <t>Capen</t>
  </si>
  <si>
    <t>Murray</t>
  </si>
  <si>
    <t>Adams</t>
  </si>
  <si>
    <t>Tiffney</t>
  </si>
  <si>
    <t>Toth</t>
  </si>
  <si>
    <t>Cass</t>
  </si>
  <si>
    <t>McCabe</t>
  </si>
  <si>
    <t>Mel</t>
  </si>
  <si>
    <t>Gibson</t>
  </si>
  <si>
    <t>Wayne</t>
  </si>
  <si>
    <t>Parker</t>
  </si>
  <si>
    <t>Stevens</t>
  </si>
  <si>
    <t>Roger</t>
  </si>
  <si>
    <t>Hicks</t>
  </si>
  <si>
    <t>Bernie</t>
  </si>
  <si>
    <t>Hamady</t>
  </si>
  <si>
    <t>Estelle</t>
  </si>
  <si>
    <t>Craig</t>
  </si>
  <si>
    <t>Dittmer</t>
  </si>
  <si>
    <t>Bencsics</t>
  </si>
  <si>
    <t>Kyle</t>
  </si>
  <si>
    <t>Lane</t>
  </si>
  <si>
    <t>Hunter</t>
  </si>
  <si>
    <t>Anderson</t>
  </si>
  <si>
    <t>Burris</t>
  </si>
  <si>
    <t>Morgan</t>
  </si>
  <si>
    <t>Villar</t>
  </si>
  <si>
    <t>Carlos</t>
  </si>
  <si>
    <t>Starcevic</t>
  </si>
  <si>
    <t>Glasgow</t>
  </si>
  <si>
    <t>Drew</t>
  </si>
  <si>
    <t>Mosquera</t>
  </si>
  <si>
    <t>NZ</t>
  </si>
  <si>
    <t>Small</t>
  </si>
  <si>
    <t>Sw</t>
  </si>
  <si>
    <t>Arg</t>
  </si>
  <si>
    <t>Hensler</t>
  </si>
  <si>
    <t>Tommy</t>
  </si>
  <si>
    <t>Dixon</t>
  </si>
  <si>
    <t xml:space="preserve">Rob   </t>
  </si>
  <si>
    <t>Perry</t>
  </si>
  <si>
    <t>Hamm</t>
  </si>
  <si>
    <t>Pete</t>
  </si>
  <si>
    <t>Garrison</t>
  </si>
  <si>
    <t>Maxim</t>
  </si>
  <si>
    <t>Lesieur</t>
  </si>
  <si>
    <t>Jocelyn</t>
  </si>
  <si>
    <t>Jacques</t>
  </si>
  <si>
    <t>Bennett</t>
  </si>
  <si>
    <t>Morrison</t>
  </si>
  <si>
    <t>Hollenbeck</t>
  </si>
  <si>
    <t>Buman</t>
  </si>
  <si>
    <t>Mike (Jnr)</t>
  </si>
  <si>
    <t>Lengle</t>
  </si>
  <si>
    <t>Chip</t>
  </si>
  <si>
    <t>Carr</t>
  </si>
  <si>
    <t>Josh</t>
  </si>
  <si>
    <t>Bailey</t>
  </si>
  <si>
    <t>Romig</t>
  </si>
  <si>
    <t>Jeffrey</t>
  </si>
  <si>
    <t>Corinne</t>
  </si>
  <si>
    <t>Houtby</t>
  </si>
  <si>
    <t>Wale</t>
  </si>
  <si>
    <t>Moran</t>
  </si>
  <si>
    <t>Kelly</t>
  </si>
  <si>
    <t>Priebe</t>
  </si>
  <si>
    <t>Beaumont</t>
  </si>
  <si>
    <t>Heath</t>
  </si>
  <si>
    <t>Alex</t>
  </si>
  <si>
    <t>Bouchard</t>
  </si>
  <si>
    <t>Jean</t>
  </si>
  <si>
    <t>Mittl</t>
  </si>
  <si>
    <t>Adam</t>
  </si>
  <si>
    <t>Clark</t>
  </si>
  <si>
    <t>Langland</t>
  </si>
  <si>
    <t>James</t>
  </si>
  <si>
    <t>Spencer</t>
  </si>
  <si>
    <t>Derek</t>
  </si>
  <si>
    <t>Davis</t>
  </si>
  <si>
    <t>Katalin</t>
  </si>
  <si>
    <t>Hanzo</t>
  </si>
  <si>
    <t>Henry</t>
  </si>
  <si>
    <t>Craven</t>
  </si>
  <si>
    <t>Merle</t>
  </si>
  <si>
    <t>Moskala</t>
  </si>
  <si>
    <t>Bart</t>
  </si>
  <si>
    <t>Crawford (Pandrich)</t>
  </si>
  <si>
    <t>Taylor</t>
  </si>
  <si>
    <t>Cote</t>
  </si>
  <si>
    <t>Jonathon</t>
  </si>
  <si>
    <t>Trendell</t>
  </si>
  <si>
    <t>Mick</t>
  </si>
  <si>
    <t>Guest</t>
  </si>
  <si>
    <t>Share</t>
  </si>
  <si>
    <t>Herbert</t>
  </si>
  <si>
    <t>Lapp</t>
  </si>
  <si>
    <t>McGarrigle</t>
  </si>
  <si>
    <t>Needham</t>
  </si>
  <si>
    <t>Richard</t>
  </si>
  <si>
    <t>Strange</t>
  </si>
  <si>
    <t>Addison</t>
  </si>
  <si>
    <t>McKinney</t>
  </si>
  <si>
    <t>Dzudovich</t>
  </si>
  <si>
    <t>Crewe</t>
  </si>
  <si>
    <t>Slo</t>
  </si>
  <si>
    <t>Aus</t>
  </si>
  <si>
    <t>Gagne</t>
  </si>
  <si>
    <t>UK</t>
  </si>
  <si>
    <t>De?</t>
  </si>
  <si>
    <t>?</t>
  </si>
  <si>
    <t>UK?</t>
  </si>
  <si>
    <t>Sadd</t>
  </si>
  <si>
    <t>Lavender</t>
  </si>
  <si>
    <t>Rideout</t>
  </si>
  <si>
    <t>Terry</t>
  </si>
  <si>
    <t>Farrington</t>
  </si>
  <si>
    <t>Trevor</t>
  </si>
  <si>
    <t>Fornal</t>
  </si>
  <si>
    <t>Holden</t>
  </si>
  <si>
    <t>Deanna</t>
  </si>
  <si>
    <t>Donholt</t>
  </si>
  <si>
    <t>Michael</t>
  </si>
  <si>
    <t>Hathaway</t>
  </si>
  <si>
    <t>Farwell</t>
  </si>
  <si>
    <t>Cole</t>
  </si>
  <si>
    <t>Vallee</t>
  </si>
  <si>
    <t>Spratley</t>
  </si>
  <si>
    <t>Van Tilborg</t>
  </si>
  <si>
    <t>Hammond</t>
  </si>
  <si>
    <t>Douglas</t>
  </si>
  <si>
    <t>Hope</t>
  </si>
  <si>
    <t>Moody</t>
  </si>
  <si>
    <t>Zelaska</t>
  </si>
  <si>
    <t>Nicole</t>
  </si>
  <si>
    <t>Hensby</t>
  </si>
  <si>
    <t>Carver</t>
  </si>
  <si>
    <t xml:space="preserve">  CSRA   CUMULATIVE   POINTS   2010</t>
  </si>
  <si>
    <t>Cuff</t>
  </si>
  <si>
    <t>Weasmer</t>
  </si>
  <si>
    <t>Jay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</si>
</sst>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"/>
    <numFmt numFmtId="174" formatCode="#,##0.0"/>
  </numFmts>
  <fonts count="3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Courie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173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3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0" fillId="0" borderId="0" xfId="0" applyNumberFormat="1" applyAlignment="1">
      <alignment/>
    </xf>
    <xf numFmtId="1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left"/>
      <protection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432"/>
  <sheetViews>
    <sheetView showGridLines="0" tabSelected="1" zoomScale="75" zoomScaleNormal="75" zoomScalePageLayoutView="0" workbookViewId="0" topLeftCell="A248">
      <selection activeCell="G387" sqref="G387"/>
    </sheetView>
  </sheetViews>
  <sheetFormatPr defaultColWidth="9.625" defaultRowHeight="12.75"/>
  <cols>
    <col min="1" max="1" width="5.625" style="0" customWidth="1"/>
    <col min="2" max="2" width="3.625" style="0" customWidth="1"/>
    <col min="3" max="4" width="14.625" style="0" customWidth="1"/>
    <col min="5" max="5" width="9.625" style="0" customWidth="1"/>
    <col min="6" max="6" width="3.625" style="0" customWidth="1"/>
    <col min="7" max="38" width="5.625" style="0" customWidth="1"/>
    <col min="39" max="39" width="3.625" style="0" customWidth="1"/>
    <col min="40" max="40" width="2.625" style="0" customWidth="1"/>
    <col min="41" max="41" width="7.625" style="0" customWidth="1"/>
    <col min="42" max="42" width="14.625" style="0" customWidth="1"/>
    <col min="43" max="43" width="9.625" style="0" customWidth="1"/>
    <col min="44" max="44" width="1.625" style="0" customWidth="1"/>
    <col min="45" max="45" width="7.625" style="0" customWidth="1"/>
    <col min="46" max="46" width="6.625" style="0" customWidth="1"/>
    <col min="47" max="47" width="21.625" style="0" customWidth="1"/>
    <col min="48" max="48" width="5.625" style="0" customWidth="1"/>
    <col min="49" max="49" width="9.625" style="0" customWidth="1"/>
    <col min="50" max="52" width="6.625" style="0" customWidth="1"/>
    <col min="53" max="53" width="12.625" style="0" customWidth="1"/>
    <col min="54" max="54" width="9.625" style="0" customWidth="1"/>
    <col min="55" max="55" width="6.625" style="0" customWidth="1"/>
  </cols>
  <sheetData>
    <row r="1" spans="3:25" ht="12.75">
      <c r="C1" s="1" t="s">
        <v>0</v>
      </c>
      <c r="D1" s="7" t="s">
        <v>537</v>
      </c>
      <c r="V1" s="1" t="s">
        <v>0</v>
      </c>
      <c r="X1" s="1" t="s">
        <v>0</v>
      </c>
      <c r="Y1" s="1" t="s">
        <v>0</v>
      </c>
    </row>
    <row r="2" ht="12">
      <c r="A2" s="1" t="s">
        <v>0</v>
      </c>
    </row>
    <row r="3" spans="1:38" ht="12">
      <c r="A3" s="1" t="s">
        <v>348</v>
      </c>
      <c r="C3" s="3" t="s">
        <v>1</v>
      </c>
      <c r="E3" s="3" t="s">
        <v>2</v>
      </c>
      <c r="F3" s="2" t="s">
        <v>0</v>
      </c>
      <c r="G3" s="2">
        <v>2010</v>
      </c>
      <c r="H3" s="2">
        <v>2009</v>
      </c>
      <c r="I3" s="2">
        <v>2008</v>
      </c>
      <c r="J3" s="2">
        <v>2007</v>
      </c>
      <c r="K3" s="2">
        <v>2006</v>
      </c>
      <c r="L3" s="2">
        <v>2005</v>
      </c>
      <c r="M3" s="2">
        <v>2004</v>
      </c>
      <c r="N3" s="2">
        <v>2003</v>
      </c>
      <c r="O3" s="2">
        <v>2002</v>
      </c>
      <c r="P3" s="2">
        <v>2001</v>
      </c>
      <c r="Q3" s="2">
        <v>2000</v>
      </c>
      <c r="R3" s="2">
        <v>1999</v>
      </c>
      <c r="S3" s="2">
        <v>1998</v>
      </c>
      <c r="T3" s="2">
        <v>1997</v>
      </c>
      <c r="U3" s="2">
        <v>1996</v>
      </c>
      <c r="V3" s="2">
        <v>1995</v>
      </c>
      <c r="W3" s="2">
        <v>1994</v>
      </c>
      <c r="X3" s="2">
        <v>1993</v>
      </c>
      <c r="Y3" s="2">
        <v>1992</v>
      </c>
      <c r="Z3" s="2">
        <v>1991</v>
      </c>
      <c r="AA3" s="2">
        <v>1990</v>
      </c>
      <c r="AB3" s="2">
        <v>1989</v>
      </c>
      <c r="AC3" s="2">
        <v>1988</v>
      </c>
      <c r="AD3" s="3" t="s">
        <v>3</v>
      </c>
      <c r="AE3" s="2">
        <v>1986</v>
      </c>
      <c r="AF3" s="2">
        <v>1985</v>
      </c>
      <c r="AG3" s="2">
        <v>1984</v>
      </c>
      <c r="AH3" s="3" t="s">
        <v>4</v>
      </c>
      <c r="AI3" s="3" t="s">
        <v>5</v>
      </c>
      <c r="AJ3" s="3">
        <v>1981</v>
      </c>
      <c r="AK3" s="3">
        <v>1980</v>
      </c>
      <c r="AL3" s="3">
        <v>1979</v>
      </c>
    </row>
    <row r="4" spans="1:38" ht="12">
      <c r="A4" s="4" t="s">
        <v>6</v>
      </c>
      <c r="B4" s="4" t="s">
        <v>6</v>
      </c>
      <c r="C4" s="4" t="s">
        <v>6</v>
      </c>
      <c r="D4" s="4" t="s">
        <v>6</v>
      </c>
      <c r="E4" s="4" t="s">
        <v>6</v>
      </c>
      <c r="F4" s="4" t="s">
        <v>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6</v>
      </c>
      <c r="T4" s="4" t="s">
        <v>6</v>
      </c>
      <c r="U4" s="4" t="s">
        <v>6</v>
      </c>
      <c r="V4" s="4" t="s">
        <v>6</v>
      </c>
      <c r="W4" s="4" t="s">
        <v>6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6</v>
      </c>
      <c r="AC4" s="4" t="s">
        <v>6</v>
      </c>
      <c r="AD4" s="4" t="s">
        <v>6</v>
      </c>
      <c r="AE4" s="4" t="s">
        <v>6</v>
      </c>
      <c r="AF4" s="4" t="s">
        <v>6</v>
      </c>
      <c r="AG4" s="4" t="s">
        <v>6</v>
      </c>
      <c r="AH4" s="4" t="s">
        <v>6</v>
      </c>
      <c r="AI4" s="4" t="s">
        <v>6</v>
      </c>
      <c r="AJ4" s="4" t="s">
        <v>6</v>
      </c>
      <c r="AK4" s="4" t="s">
        <v>6</v>
      </c>
      <c r="AL4" s="4" t="s">
        <v>6</v>
      </c>
    </row>
    <row r="6" spans="1:29" ht="12">
      <c r="A6">
        <v>1</v>
      </c>
      <c r="C6" s="1" t="s">
        <v>13</v>
      </c>
      <c r="D6" s="1" t="s">
        <v>14</v>
      </c>
      <c r="E6" s="25">
        <f aca="true" t="shared" si="0" ref="E6:E69">SUM(F6:AL6)</f>
        <v>2995</v>
      </c>
      <c r="F6" s="14"/>
      <c r="G6" s="28">
        <v>182</v>
      </c>
      <c r="H6" s="21">
        <v>162</v>
      </c>
      <c r="I6" s="21">
        <v>123</v>
      </c>
      <c r="J6" s="21">
        <v>202</v>
      </c>
      <c r="K6" s="21">
        <v>250</v>
      </c>
      <c r="L6" s="21">
        <v>300</v>
      </c>
      <c r="M6" s="21">
        <v>69</v>
      </c>
      <c r="N6" s="18">
        <v>99</v>
      </c>
      <c r="O6" s="21">
        <f>164+21</f>
        <v>185</v>
      </c>
      <c r="P6">
        <v>161</v>
      </c>
      <c r="Q6">
        <v>146</v>
      </c>
      <c r="R6" s="9">
        <v>163</v>
      </c>
      <c r="S6" s="2">
        <v>187</v>
      </c>
      <c r="T6" s="2">
        <v>100</v>
      </c>
      <c r="U6" s="2">
        <v>121</v>
      </c>
      <c r="V6" s="2">
        <v>94</v>
      </c>
      <c r="W6" s="2">
        <v>146</v>
      </c>
      <c r="X6" s="2">
        <v>174</v>
      </c>
      <c r="Y6" s="2">
        <v>43</v>
      </c>
      <c r="Z6" s="2">
        <v>15</v>
      </c>
      <c r="AA6" s="2">
        <v>38</v>
      </c>
      <c r="AB6" s="2">
        <v>35</v>
      </c>
      <c r="AC6" s="2">
        <v>0</v>
      </c>
    </row>
    <row r="7" spans="1:38" ht="12">
      <c r="A7" s="2">
        <f>A6+1</f>
        <v>2</v>
      </c>
      <c r="C7" s="1" t="s">
        <v>11</v>
      </c>
      <c r="D7" s="1" t="s">
        <v>12</v>
      </c>
      <c r="E7" s="25">
        <f t="shared" si="0"/>
        <v>2574</v>
      </c>
      <c r="F7" s="14"/>
      <c r="G7" s="28">
        <v>0</v>
      </c>
      <c r="H7" s="21">
        <v>53</v>
      </c>
      <c r="I7" s="21">
        <v>28</v>
      </c>
      <c r="J7" s="21">
        <v>81</v>
      </c>
      <c r="K7" s="21">
        <v>38</v>
      </c>
      <c r="L7" s="21">
        <v>48</v>
      </c>
      <c r="M7" s="21">
        <v>13</v>
      </c>
      <c r="N7" s="18">
        <v>43</v>
      </c>
      <c r="O7" s="21">
        <f>131+13</f>
        <v>144</v>
      </c>
      <c r="P7">
        <v>146</v>
      </c>
      <c r="Q7">
        <v>143</v>
      </c>
      <c r="R7" s="9">
        <v>173</v>
      </c>
      <c r="S7" s="2">
        <v>61</v>
      </c>
      <c r="T7" s="2">
        <v>91</v>
      </c>
      <c r="U7" s="2">
        <v>85</v>
      </c>
      <c r="V7" s="2">
        <v>84</v>
      </c>
      <c r="W7" s="2">
        <v>62</v>
      </c>
      <c r="X7" s="2">
        <v>46</v>
      </c>
      <c r="Y7" s="2">
        <v>54</v>
      </c>
      <c r="Z7" s="2">
        <v>18</v>
      </c>
      <c r="AA7" s="2">
        <v>61</v>
      </c>
      <c r="AB7" s="2">
        <v>60</v>
      </c>
      <c r="AC7" s="2">
        <v>64</v>
      </c>
      <c r="AD7" s="2">
        <v>101</v>
      </c>
      <c r="AE7" s="2">
        <v>77</v>
      </c>
      <c r="AF7" s="2">
        <v>91</v>
      </c>
      <c r="AG7" s="2">
        <v>103</v>
      </c>
      <c r="AH7" s="2">
        <v>135</v>
      </c>
      <c r="AI7" s="2">
        <v>124</v>
      </c>
      <c r="AJ7">
        <v>115</v>
      </c>
      <c r="AK7">
        <v>145</v>
      </c>
      <c r="AL7">
        <v>87</v>
      </c>
    </row>
    <row r="8" spans="1:19" ht="12">
      <c r="A8" s="2">
        <f aca="true" t="shared" si="1" ref="A8:A69">A7+1</f>
        <v>3</v>
      </c>
      <c r="C8" s="1" t="s">
        <v>15</v>
      </c>
      <c r="D8" s="1" t="s">
        <v>301</v>
      </c>
      <c r="E8" s="25">
        <f t="shared" si="0"/>
        <v>2571</v>
      </c>
      <c r="F8" s="14"/>
      <c r="G8" s="28">
        <v>323</v>
      </c>
      <c r="H8" s="21">
        <v>165</v>
      </c>
      <c r="I8" s="21">
        <v>84</v>
      </c>
      <c r="J8" s="21">
        <v>256</v>
      </c>
      <c r="K8" s="21">
        <v>264</v>
      </c>
      <c r="L8" s="21">
        <v>350</v>
      </c>
      <c r="M8" s="21">
        <v>283</v>
      </c>
      <c r="N8" s="18">
        <v>227</v>
      </c>
      <c r="O8" s="21">
        <f>219+19</f>
        <v>238</v>
      </c>
      <c r="P8">
        <v>223</v>
      </c>
      <c r="Q8">
        <v>60</v>
      </c>
      <c r="R8" s="9">
        <v>93</v>
      </c>
      <c r="S8" s="2">
        <v>5</v>
      </c>
    </row>
    <row r="9" spans="1:36" ht="12">
      <c r="A9" s="2">
        <f t="shared" si="1"/>
        <v>4</v>
      </c>
      <c r="C9" s="1" t="s">
        <v>9</v>
      </c>
      <c r="D9" s="1" t="s">
        <v>10</v>
      </c>
      <c r="E9" s="25">
        <f t="shared" si="0"/>
        <v>2429</v>
      </c>
      <c r="F9" s="14"/>
      <c r="G9" s="28"/>
      <c r="H9" s="21"/>
      <c r="I9" s="21">
        <v>33</v>
      </c>
      <c r="J9" s="21">
        <v>63</v>
      </c>
      <c r="K9" s="21">
        <v>59</v>
      </c>
      <c r="L9" s="21">
        <v>101</v>
      </c>
      <c r="M9" s="21">
        <v>102</v>
      </c>
      <c r="N9" s="18">
        <v>56</v>
      </c>
      <c r="O9" s="21">
        <v>103</v>
      </c>
      <c r="P9">
        <v>97</v>
      </c>
      <c r="Q9">
        <v>84</v>
      </c>
      <c r="R9" s="9">
        <v>59</v>
      </c>
      <c r="S9" s="2">
        <v>66</v>
      </c>
      <c r="T9" s="2">
        <v>79</v>
      </c>
      <c r="U9" s="2">
        <v>95</v>
      </c>
      <c r="V9" s="2">
        <v>102</v>
      </c>
      <c r="W9" s="2">
        <v>65</v>
      </c>
      <c r="X9" s="2">
        <v>70</v>
      </c>
      <c r="Y9" s="2">
        <v>101</v>
      </c>
      <c r="Z9" s="2">
        <v>132</v>
      </c>
      <c r="AA9" s="2">
        <v>73</v>
      </c>
      <c r="AB9" s="2">
        <v>76</v>
      </c>
      <c r="AC9" s="2">
        <v>88</v>
      </c>
      <c r="AD9" s="2">
        <v>89</v>
      </c>
      <c r="AE9" s="2">
        <v>172</v>
      </c>
      <c r="AF9" s="2">
        <v>134</v>
      </c>
      <c r="AG9" s="2">
        <v>98</v>
      </c>
      <c r="AH9" s="2">
        <v>113</v>
      </c>
      <c r="AI9" s="2">
        <v>77</v>
      </c>
      <c r="AJ9">
        <f>5+37</f>
        <v>42</v>
      </c>
    </row>
    <row r="10" spans="1:28" ht="12">
      <c r="A10" s="2">
        <f t="shared" si="1"/>
        <v>5</v>
      </c>
      <c r="C10" s="1" t="s">
        <v>15</v>
      </c>
      <c r="D10" s="1" t="s">
        <v>19</v>
      </c>
      <c r="E10" s="25">
        <f t="shared" si="0"/>
        <v>2182</v>
      </c>
      <c r="F10" s="14"/>
      <c r="G10" s="28">
        <v>233</v>
      </c>
      <c r="H10" s="21">
        <v>75</v>
      </c>
      <c r="I10" s="21">
        <v>11</v>
      </c>
      <c r="J10" s="21">
        <v>132</v>
      </c>
      <c r="K10" s="21">
        <v>133</v>
      </c>
      <c r="L10" s="21">
        <v>157</v>
      </c>
      <c r="M10" s="21">
        <v>157</v>
      </c>
      <c r="N10" s="18">
        <v>100</v>
      </c>
      <c r="O10" s="21">
        <f>71+13</f>
        <v>84</v>
      </c>
      <c r="P10">
        <v>27</v>
      </c>
      <c r="Q10">
        <v>76</v>
      </c>
      <c r="R10" s="9">
        <v>179</v>
      </c>
      <c r="S10" s="2">
        <v>96</v>
      </c>
      <c r="T10" s="2">
        <v>73</v>
      </c>
      <c r="U10" s="2">
        <v>105</v>
      </c>
      <c r="V10" s="2">
        <f>78+14</f>
        <v>92</v>
      </c>
      <c r="W10" s="2">
        <v>123</v>
      </c>
      <c r="X10" s="2">
        <v>159</v>
      </c>
      <c r="Y10" s="2">
        <v>52</v>
      </c>
      <c r="Z10" s="2">
        <v>84</v>
      </c>
      <c r="AA10" s="2">
        <v>32</v>
      </c>
      <c r="AB10" s="2">
        <v>2</v>
      </c>
    </row>
    <row r="11" spans="1:37" ht="12">
      <c r="A11" s="2">
        <f t="shared" si="1"/>
        <v>6</v>
      </c>
      <c r="C11" s="1" t="s">
        <v>7</v>
      </c>
      <c r="D11" s="1" t="s">
        <v>8</v>
      </c>
      <c r="E11" s="25">
        <f t="shared" si="0"/>
        <v>2179</v>
      </c>
      <c r="F11" s="13" t="s">
        <v>0</v>
      </c>
      <c r="G11" s="29"/>
      <c r="H11" s="20"/>
      <c r="I11" s="20"/>
      <c r="J11" s="20"/>
      <c r="K11" s="20"/>
      <c r="L11" s="20"/>
      <c r="M11" s="21"/>
      <c r="N11" s="19"/>
      <c r="O11" s="20"/>
      <c r="P11" s="1"/>
      <c r="Q11" s="1"/>
      <c r="R11" s="8"/>
      <c r="S11" s="2">
        <v>114</v>
      </c>
      <c r="T11" s="2">
        <v>45</v>
      </c>
      <c r="U11" s="2">
        <v>82</v>
      </c>
      <c r="V11" s="2">
        <v>35</v>
      </c>
      <c r="W11" s="2">
        <v>77</v>
      </c>
      <c r="X11" s="2">
        <v>267</v>
      </c>
      <c r="Y11" s="2">
        <v>79</v>
      </c>
      <c r="Z11" s="2">
        <v>76</v>
      </c>
      <c r="AA11" s="2">
        <v>125</v>
      </c>
      <c r="AB11" s="2">
        <v>123</v>
      </c>
      <c r="AC11" s="2">
        <v>113</v>
      </c>
      <c r="AD11" s="2">
        <v>177</v>
      </c>
      <c r="AE11" s="2">
        <v>76</v>
      </c>
      <c r="AF11" s="2">
        <v>88</v>
      </c>
      <c r="AG11" s="2">
        <v>110</v>
      </c>
      <c r="AH11" s="2">
        <v>163</v>
      </c>
      <c r="AI11" s="2">
        <v>108</v>
      </c>
      <c r="AJ11">
        <v>148</v>
      </c>
      <c r="AK11">
        <v>173</v>
      </c>
    </row>
    <row r="12" spans="1:29" ht="12">
      <c r="A12" s="2">
        <f t="shared" si="1"/>
        <v>7</v>
      </c>
      <c r="C12" s="1" t="s">
        <v>350</v>
      </c>
      <c r="D12" s="1" t="s">
        <v>315</v>
      </c>
      <c r="E12" s="25">
        <f t="shared" si="0"/>
        <v>2069</v>
      </c>
      <c r="F12" s="14"/>
      <c r="G12" s="28"/>
      <c r="H12" s="21">
        <v>170</v>
      </c>
      <c r="I12" s="21">
        <v>106</v>
      </c>
      <c r="J12" s="21">
        <v>223</v>
      </c>
      <c r="K12" s="21">
        <v>177</v>
      </c>
      <c r="L12" s="21">
        <v>216</v>
      </c>
      <c r="M12" s="21">
        <v>189</v>
      </c>
      <c r="N12" s="18">
        <v>218</v>
      </c>
      <c r="O12" s="21">
        <f>192+13</f>
        <v>205</v>
      </c>
      <c r="P12">
        <v>237</v>
      </c>
      <c r="Q12">
        <v>149</v>
      </c>
      <c r="R12" s="9">
        <v>179</v>
      </c>
      <c r="AC12" s="2"/>
    </row>
    <row r="13" spans="1:27" ht="12">
      <c r="A13" s="2">
        <f t="shared" si="1"/>
        <v>8</v>
      </c>
      <c r="C13" s="1" t="s">
        <v>17</v>
      </c>
      <c r="D13" s="1" t="s">
        <v>18</v>
      </c>
      <c r="E13" s="25">
        <f t="shared" si="0"/>
        <v>1487</v>
      </c>
      <c r="F13" s="14"/>
      <c r="G13" s="28"/>
      <c r="H13" s="21"/>
      <c r="I13" s="21"/>
      <c r="J13" s="21"/>
      <c r="K13" s="21"/>
      <c r="L13" s="21"/>
      <c r="M13" s="21"/>
      <c r="N13" s="18">
        <v>23</v>
      </c>
      <c r="O13" s="21">
        <f>123+14</f>
        <v>137</v>
      </c>
      <c r="P13">
        <v>237</v>
      </c>
      <c r="Q13">
        <v>92</v>
      </c>
      <c r="R13" s="9">
        <v>111</v>
      </c>
      <c r="S13" s="2">
        <v>135</v>
      </c>
      <c r="T13" s="2">
        <v>125</v>
      </c>
      <c r="U13" s="2">
        <v>108</v>
      </c>
      <c r="V13" s="2">
        <v>102</v>
      </c>
      <c r="W13" s="2">
        <v>106</v>
      </c>
      <c r="X13" s="2">
        <v>132</v>
      </c>
      <c r="Y13" s="2">
        <v>77</v>
      </c>
      <c r="Z13" s="2">
        <v>81</v>
      </c>
      <c r="AA13" s="2">
        <v>21</v>
      </c>
    </row>
    <row r="14" spans="1:26" ht="12">
      <c r="A14" s="2">
        <f t="shared" si="1"/>
        <v>9</v>
      </c>
      <c r="C14" s="1" t="s">
        <v>15</v>
      </c>
      <c r="D14" s="1" t="s">
        <v>16</v>
      </c>
      <c r="E14" s="25">
        <f t="shared" si="0"/>
        <v>1417</v>
      </c>
      <c r="F14" s="14"/>
      <c r="G14" s="28">
        <v>105</v>
      </c>
      <c r="H14" s="21">
        <v>69</v>
      </c>
      <c r="I14" s="21">
        <v>80</v>
      </c>
      <c r="J14" s="21">
        <v>61</v>
      </c>
      <c r="K14" s="21">
        <v>26</v>
      </c>
      <c r="L14" s="21"/>
      <c r="M14" s="21"/>
      <c r="N14" s="18"/>
      <c r="O14" s="21"/>
      <c r="Q14">
        <v>27</v>
      </c>
      <c r="R14" s="9">
        <v>117</v>
      </c>
      <c r="S14" s="2">
        <v>174</v>
      </c>
      <c r="T14" s="2">
        <v>94</v>
      </c>
      <c r="U14" s="2">
        <v>132</v>
      </c>
      <c r="V14" s="2">
        <f>117-14</f>
        <v>103</v>
      </c>
      <c r="W14" s="2">
        <v>237</v>
      </c>
      <c r="X14" s="2">
        <v>103</v>
      </c>
      <c r="Y14" s="2">
        <v>63</v>
      </c>
      <c r="Z14" s="2">
        <v>26</v>
      </c>
    </row>
    <row r="15" spans="1:23" ht="12">
      <c r="A15" s="2">
        <f t="shared" si="1"/>
        <v>10</v>
      </c>
      <c r="C15" s="1" t="s">
        <v>23</v>
      </c>
      <c r="D15" s="1" t="s">
        <v>46</v>
      </c>
      <c r="E15" s="25">
        <f t="shared" si="0"/>
        <v>1021</v>
      </c>
      <c r="F15" s="14"/>
      <c r="G15" s="28"/>
      <c r="H15" s="21"/>
      <c r="I15" s="21"/>
      <c r="J15" s="21">
        <v>17</v>
      </c>
      <c r="K15" s="21"/>
      <c r="L15" s="21">
        <v>259</v>
      </c>
      <c r="M15" s="21"/>
      <c r="N15" s="18">
        <v>139</v>
      </c>
      <c r="O15" s="21">
        <v>19</v>
      </c>
      <c r="P15">
        <v>157</v>
      </c>
      <c r="Q15">
        <v>84</v>
      </c>
      <c r="R15" s="9">
        <v>76</v>
      </c>
      <c r="S15" s="2">
        <v>100</v>
      </c>
      <c r="T15" s="2">
        <f>59+5</f>
        <v>64</v>
      </c>
      <c r="U15" s="2">
        <v>41</v>
      </c>
      <c r="V15" s="2">
        <v>48</v>
      </c>
      <c r="W15" s="2">
        <v>17</v>
      </c>
    </row>
    <row r="16" spans="1:31" ht="12">
      <c r="A16" s="2">
        <f t="shared" si="1"/>
        <v>11</v>
      </c>
      <c r="C16" s="1" t="s">
        <v>439</v>
      </c>
      <c r="D16" s="1" t="s">
        <v>440</v>
      </c>
      <c r="E16" s="25">
        <f t="shared" si="0"/>
        <v>981</v>
      </c>
      <c r="F16" s="14"/>
      <c r="G16" s="28">
        <v>73</v>
      </c>
      <c r="H16" s="21">
        <v>64</v>
      </c>
      <c r="I16" s="21">
        <v>44</v>
      </c>
      <c r="J16" s="21">
        <v>58</v>
      </c>
      <c r="K16" s="21">
        <v>128</v>
      </c>
      <c r="L16" s="21">
        <v>142</v>
      </c>
      <c r="M16" s="21">
        <v>153</v>
      </c>
      <c r="N16" s="18">
        <v>114</v>
      </c>
      <c r="O16" s="21">
        <v>139</v>
      </c>
      <c r="P16">
        <v>66</v>
      </c>
      <c r="R16" s="9"/>
      <c r="AC16" s="2"/>
      <c r="AD16" s="2"/>
      <c r="AE16" s="2"/>
    </row>
    <row r="17" spans="1:35" ht="12">
      <c r="A17" s="2">
        <f t="shared" si="1"/>
        <v>12</v>
      </c>
      <c r="C17" s="1" t="s">
        <v>11</v>
      </c>
      <c r="D17" s="1" t="s">
        <v>421</v>
      </c>
      <c r="E17" s="25">
        <f t="shared" si="0"/>
        <v>936</v>
      </c>
      <c r="F17" s="14"/>
      <c r="G17" s="28"/>
      <c r="H17" s="21"/>
      <c r="I17" s="21"/>
      <c r="J17" s="21"/>
      <c r="K17" s="21">
        <v>24</v>
      </c>
      <c r="L17" s="21"/>
      <c r="M17" s="21">
        <v>292</v>
      </c>
      <c r="N17" s="18">
        <v>290</v>
      </c>
      <c r="O17" s="21">
        <f>145+19</f>
        <v>164</v>
      </c>
      <c r="P17">
        <v>149</v>
      </c>
      <c r="Q17">
        <v>17</v>
      </c>
      <c r="R17" s="9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6" ht="12">
      <c r="A18" s="2">
        <f t="shared" si="1"/>
        <v>13</v>
      </c>
      <c r="C18" s="1" t="s">
        <v>20</v>
      </c>
      <c r="D18" s="1" t="s">
        <v>10</v>
      </c>
      <c r="E18" s="25">
        <f t="shared" si="0"/>
        <v>664</v>
      </c>
      <c r="F18" s="14"/>
      <c r="G18" s="28"/>
      <c r="H18" s="21"/>
      <c r="I18" s="21"/>
      <c r="J18" s="21">
        <v>16</v>
      </c>
      <c r="K18" s="21"/>
      <c r="L18" s="21"/>
      <c r="M18" s="21"/>
      <c r="N18" s="18"/>
      <c r="O18" s="21">
        <v>8</v>
      </c>
      <c r="Q18">
        <v>69</v>
      </c>
      <c r="R18" s="9">
        <v>71</v>
      </c>
      <c r="W18" s="2">
        <v>40</v>
      </c>
      <c r="AB18" s="2">
        <v>16</v>
      </c>
      <c r="AC18" s="2">
        <v>15</v>
      </c>
      <c r="AD18" s="2">
        <v>92</v>
      </c>
      <c r="AE18" s="2">
        <v>1</v>
      </c>
      <c r="AF18" s="2">
        <v>111</v>
      </c>
      <c r="AG18" s="2">
        <v>49</v>
      </c>
      <c r="AH18" s="2">
        <v>128</v>
      </c>
      <c r="AI18" s="2">
        <v>29</v>
      </c>
      <c r="AJ18">
        <v>19</v>
      </c>
    </row>
    <row r="19" spans="1:38" ht="12">
      <c r="A19" s="2">
        <v>14</v>
      </c>
      <c r="C19" s="1" t="s">
        <v>28</v>
      </c>
      <c r="D19" s="1" t="s">
        <v>29</v>
      </c>
      <c r="E19" s="25">
        <f t="shared" si="0"/>
        <v>644</v>
      </c>
      <c r="F19" s="14" t="s">
        <v>509</v>
      </c>
      <c r="G19" s="28"/>
      <c r="H19" s="21"/>
      <c r="I19" s="21"/>
      <c r="J19" s="21"/>
      <c r="K19" s="21"/>
      <c r="L19" s="21"/>
      <c r="M19" s="21"/>
      <c r="N19" s="18"/>
      <c r="O19" s="21"/>
      <c r="R19" s="9"/>
      <c r="AE19" s="2">
        <v>79</v>
      </c>
      <c r="AF19" s="2">
        <v>90</v>
      </c>
      <c r="AG19" s="2">
        <v>58</v>
      </c>
      <c r="AH19" s="2">
        <v>102</v>
      </c>
      <c r="AI19" s="2">
        <v>49</v>
      </c>
      <c r="AJ19">
        <v>77</v>
      </c>
      <c r="AK19">
        <v>73</v>
      </c>
      <c r="AL19">
        <v>116</v>
      </c>
    </row>
    <row r="20" spans="1:26" ht="12">
      <c r="A20" s="2">
        <v>15</v>
      </c>
      <c r="C20" s="1" t="s">
        <v>21</v>
      </c>
      <c r="D20" s="1" t="s">
        <v>27</v>
      </c>
      <c r="E20" s="25">
        <f t="shared" si="0"/>
        <v>624</v>
      </c>
      <c r="F20" s="14"/>
      <c r="G20" s="28"/>
      <c r="H20" s="21">
        <v>10</v>
      </c>
      <c r="I20" s="21"/>
      <c r="J20" s="21"/>
      <c r="K20" s="21">
        <v>56</v>
      </c>
      <c r="L20" s="21"/>
      <c r="M20" s="21"/>
      <c r="N20" s="18">
        <v>12</v>
      </c>
      <c r="O20" s="21"/>
      <c r="P20">
        <v>38</v>
      </c>
      <c r="Q20">
        <v>38</v>
      </c>
      <c r="R20" s="9">
        <v>62</v>
      </c>
      <c r="S20" s="2">
        <v>46</v>
      </c>
      <c r="T20" s="2">
        <v>44</v>
      </c>
      <c r="U20" s="2">
        <v>120</v>
      </c>
      <c r="V20" s="2">
        <v>22</v>
      </c>
      <c r="W20" s="2">
        <v>37</v>
      </c>
      <c r="X20" s="2">
        <v>54</v>
      </c>
      <c r="Y20" s="2">
        <v>76</v>
      </c>
      <c r="Z20" s="2">
        <v>9</v>
      </c>
    </row>
    <row r="21" spans="1:33" ht="12">
      <c r="A21" s="2">
        <f t="shared" si="1"/>
        <v>16</v>
      </c>
      <c r="C21" s="1" t="s">
        <v>514</v>
      </c>
      <c r="D21" s="1" t="s">
        <v>515</v>
      </c>
      <c r="E21" s="25">
        <f t="shared" si="0"/>
        <v>613</v>
      </c>
      <c r="F21" s="14"/>
      <c r="G21" s="28">
        <v>143</v>
      </c>
      <c r="H21" s="21">
        <v>90</v>
      </c>
      <c r="I21" s="21">
        <v>92</v>
      </c>
      <c r="J21" s="21">
        <v>177</v>
      </c>
      <c r="K21" s="21">
        <v>111</v>
      </c>
      <c r="L21" s="21"/>
      <c r="M21" s="21"/>
      <c r="N21" s="18"/>
      <c r="O21" s="18"/>
      <c r="R21" s="9"/>
      <c r="AG21" s="2"/>
    </row>
    <row r="22" spans="1:31" ht="12">
      <c r="A22" s="2">
        <f t="shared" si="1"/>
        <v>17</v>
      </c>
      <c r="C22" s="1" t="s">
        <v>434</v>
      </c>
      <c r="D22" s="1" t="s">
        <v>59</v>
      </c>
      <c r="E22" s="25">
        <f t="shared" si="0"/>
        <v>574</v>
      </c>
      <c r="F22" s="14"/>
      <c r="G22" s="28"/>
      <c r="H22" s="21"/>
      <c r="I22" s="21"/>
      <c r="J22" s="21"/>
      <c r="K22" s="21">
        <v>112</v>
      </c>
      <c r="L22" s="21">
        <v>118</v>
      </c>
      <c r="M22" s="21">
        <v>101</v>
      </c>
      <c r="N22" s="18">
        <v>173</v>
      </c>
      <c r="O22" s="21">
        <v>57</v>
      </c>
      <c r="P22">
        <v>13</v>
      </c>
      <c r="R22" s="9"/>
      <c r="AC22" s="2"/>
      <c r="AD22" s="2"/>
      <c r="AE22" s="2"/>
    </row>
    <row r="23" spans="1:38" ht="12">
      <c r="A23" s="2">
        <f t="shared" si="1"/>
        <v>18</v>
      </c>
      <c r="C23" s="1" t="s">
        <v>30</v>
      </c>
      <c r="D23" s="1" t="s">
        <v>19</v>
      </c>
      <c r="E23" s="25">
        <f t="shared" si="0"/>
        <v>560</v>
      </c>
      <c r="F23" s="14"/>
      <c r="G23" s="28"/>
      <c r="H23" s="21"/>
      <c r="I23" s="21"/>
      <c r="J23" s="21"/>
      <c r="K23" s="21"/>
      <c r="L23" s="21"/>
      <c r="M23" s="21"/>
      <c r="N23" s="18"/>
      <c r="O23" s="21"/>
      <c r="R23" s="9"/>
      <c r="AD23" s="2">
        <v>69</v>
      </c>
      <c r="AE23" s="2">
        <v>174</v>
      </c>
      <c r="AF23" s="2">
        <v>83</v>
      </c>
      <c r="AG23" s="2">
        <v>17</v>
      </c>
      <c r="AH23" s="2">
        <v>15</v>
      </c>
      <c r="AI23" s="2">
        <v>10</v>
      </c>
      <c r="AJ23">
        <v>44</v>
      </c>
      <c r="AK23">
        <v>27</v>
      </c>
      <c r="AL23">
        <v>121</v>
      </c>
    </row>
    <row r="24" spans="1:36" ht="12">
      <c r="A24" s="2">
        <f t="shared" si="1"/>
        <v>19</v>
      </c>
      <c r="C24" s="1" t="s">
        <v>23</v>
      </c>
      <c r="D24" s="1" t="s">
        <v>24</v>
      </c>
      <c r="E24" s="25">
        <f t="shared" si="0"/>
        <v>544</v>
      </c>
      <c r="F24" s="14"/>
      <c r="G24" s="28"/>
      <c r="H24" s="21"/>
      <c r="I24" s="21"/>
      <c r="J24" s="21"/>
      <c r="K24" s="21"/>
      <c r="L24" s="21"/>
      <c r="M24" s="21"/>
      <c r="N24" s="18"/>
      <c r="O24" s="21"/>
      <c r="P24">
        <v>63</v>
      </c>
      <c r="Q24">
        <v>46</v>
      </c>
      <c r="R24" s="9"/>
      <c r="S24" s="2">
        <f>63+3</f>
        <v>66</v>
      </c>
      <c r="T24" s="2">
        <v>66</v>
      </c>
      <c r="U24" s="2">
        <v>43</v>
      </c>
      <c r="V24" s="2">
        <v>46</v>
      </c>
      <c r="W24" s="2">
        <v>60</v>
      </c>
      <c r="X24" s="2">
        <v>34</v>
      </c>
      <c r="Y24" s="2">
        <v>11</v>
      </c>
      <c r="Z24" s="2">
        <v>38</v>
      </c>
      <c r="AA24" s="2">
        <v>13</v>
      </c>
      <c r="AB24" s="2">
        <v>8</v>
      </c>
      <c r="AC24" s="2">
        <v>5</v>
      </c>
      <c r="AD24" s="2">
        <v>6</v>
      </c>
      <c r="AE24" s="2">
        <v>5</v>
      </c>
      <c r="AF24" s="2">
        <v>8</v>
      </c>
      <c r="AH24" s="2">
        <v>6</v>
      </c>
      <c r="AI24" s="2">
        <v>11</v>
      </c>
      <c r="AJ24">
        <f>4+5</f>
        <v>9</v>
      </c>
    </row>
    <row r="25" spans="1:20" ht="12">
      <c r="A25" s="2">
        <f t="shared" si="1"/>
        <v>20</v>
      </c>
      <c r="C25" s="1" t="s">
        <v>109</v>
      </c>
      <c r="D25" s="1" t="s">
        <v>10</v>
      </c>
      <c r="E25" s="25">
        <f t="shared" si="0"/>
        <v>536</v>
      </c>
      <c r="F25" s="14"/>
      <c r="G25" s="28"/>
      <c r="H25" s="21"/>
      <c r="I25" s="21"/>
      <c r="J25" s="21"/>
      <c r="K25" s="21"/>
      <c r="L25" s="21"/>
      <c r="M25" s="21"/>
      <c r="N25" s="18">
        <v>83</v>
      </c>
      <c r="O25" s="21">
        <v>104</v>
      </c>
      <c r="P25">
        <v>118</v>
      </c>
      <c r="Q25">
        <v>89</v>
      </c>
      <c r="R25" s="9">
        <v>54</v>
      </c>
      <c r="S25" s="2">
        <f>25+63</f>
        <v>88</v>
      </c>
      <c r="T25" s="1" t="s">
        <v>0</v>
      </c>
    </row>
    <row r="26" spans="1:37" ht="12">
      <c r="A26" s="2">
        <f t="shared" si="1"/>
        <v>21</v>
      </c>
      <c r="C26" s="1" t="s">
        <v>36</v>
      </c>
      <c r="D26" s="1" t="s">
        <v>37</v>
      </c>
      <c r="E26" s="25">
        <f t="shared" si="0"/>
        <v>486</v>
      </c>
      <c r="F26" s="14"/>
      <c r="G26" s="28"/>
      <c r="H26" s="21"/>
      <c r="I26" s="21"/>
      <c r="J26" s="21"/>
      <c r="K26" s="21"/>
      <c r="L26" s="21">
        <v>5</v>
      </c>
      <c r="M26" s="21">
        <v>7</v>
      </c>
      <c r="N26" s="18"/>
      <c r="O26" s="21">
        <v>14</v>
      </c>
      <c r="P26">
        <v>39</v>
      </c>
      <c r="Q26">
        <v>20</v>
      </c>
      <c r="R26" s="9">
        <v>4</v>
      </c>
      <c r="S26" s="2">
        <f>40+4</f>
        <v>44</v>
      </c>
      <c r="T26" s="2">
        <v>11</v>
      </c>
      <c r="U26" s="2">
        <v>19</v>
      </c>
      <c r="V26" s="2">
        <v>23</v>
      </c>
      <c r="W26" s="2">
        <v>43</v>
      </c>
      <c r="X26" s="2">
        <v>28</v>
      </c>
      <c r="Y26" s="2">
        <v>8</v>
      </c>
      <c r="Z26" s="2">
        <v>8</v>
      </c>
      <c r="AA26" s="2">
        <v>33</v>
      </c>
      <c r="AC26" s="2">
        <v>15</v>
      </c>
      <c r="AD26" s="2">
        <v>51</v>
      </c>
      <c r="AF26" s="2">
        <v>20</v>
      </c>
      <c r="AH26" s="2">
        <v>34</v>
      </c>
      <c r="AI26" s="2">
        <v>15</v>
      </c>
      <c r="AJ26">
        <v>28</v>
      </c>
      <c r="AK26">
        <v>17</v>
      </c>
    </row>
    <row r="27" spans="1:30" ht="12">
      <c r="A27" s="2">
        <f t="shared" si="1"/>
        <v>22</v>
      </c>
      <c r="C27" s="1" t="s">
        <v>228</v>
      </c>
      <c r="D27" s="1" t="s">
        <v>229</v>
      </c>
      <c r="E27" s="25">
        <f t="shared" si="0"/>
        <v>460</v>
      </c>
      <c r="F27" s="14"/>
      <c r="G27" s="28"/>
      <c r="H27" s="21"/>
      <c r="I27" s="21"/>
      <c r="J27" s="21">
        <v>91</v>
      </c>
      <c r="K27" s="21">
        <v>122</v>
      </c>
      <c r="L27" s="21">
        <v>36</v>
      </c>
      <c r="M27" s="21">
        <v>89</v>
      </c>
      <c r="N27" s="18">
        <v>71</v>
      </c>
      <c r="O27" s="18">
        <f>23+8</f>
        <v>31</v>
      </c>
      <c r="R27" s="9"/>
      <c r="AB27" s="2">
        <v>12</v>
      </c>
      <c r="AC27" s="2">
        <v>3</v>
      </c>
      <c r="AD27" s="2">
        <v>5</v>
      </c>
    </row>
    <row r="28" spans="1:26" ht="12">
      <c r="A28" s="2">
        <f t="shared" si="1"/>
        <v>23</v>
      </c>
      <c r="C28" s="1" t="s">
        <v>21</v>
      </c>
      <c r="D28" s="1" t="s">
        <v>22</v>
      </c>
      <c r="E28" s="25">
        <f t="shared" si="0"/>
        <v>457</v>
      </c>
      <c r="F28" s="14"/>
      <c r="G28" s="28"/>
      <c r="H28" s="21"/>
      <c r="I28" s="21"/>
      <c r="J28" s="21"/>
      <c r="K28" s="21"/>
      <c r="L28" s="21"/>
      <c r="M28" s="21"/>
      <c r="N28" s="18"/>
      <c r="O28" s="21"/>
      <c r="R28" s="9"/>
      <c r="S28" s="2">
        <v>94</v>
      </c>
      <c r="T28" s="2">
        <v>46</v>
      </c>
      <c r="U28" s="2">
        <v>113</v>
      </c>
      <c r="V28" s="2">
        <v>26</v>
      </c>
      <c r="W28" s="2">
        <v>43</v>
      </c>
      <c r="X28" s="2">
        <v>58</v>
      </c>
      <c r="Y28" s="2">
        <v>72</v>
      </c>
      <c r="Z28" s="2">
        <v>5</v>
      </c>
    </row>
    <row r="29" spans="1:23" ht="12">
      <c r="A29" s="2">
        <f t="shared" si="1"/>
        <v>24</v>
      </c>
      <c r="C29" s="1" t="s">
        <v>441</v>
      </c>
      <c r="D29" s="1" t="s">
        <v>10</v>
      </c>
      <c r="E29" s="25">
        <f t="shared" si="0"/>
        <v>447</v>
      </c>
      <c r="F29" s="14"/>
      <c r="G29" s="28"/>
      <c r="H29" s="21"/>
      <c r="I29" s="21"/>
      <c r="J29" s="21"/>
      <c r="K29" s="21"/>
      <c r="L29" s="21">
        <v>113</v>
      </c>
      <c r="M29" s="21">
        <v>73</v>
      </c>
      <c r="N29" s="18">
        <v>159</v>
      </c>
      <c r="O29" s="21">
        <v>102</v>
      </c>
      <c r="R29" s="9"/>
      <c r="T29" s="2"/>
      <c r="U29" s="2"/>
      <c r="V29" s="2"/>
      <c r="W29" s="2"/>
    </row>
    <row r="30" spans="1:20" ht="12">
      <c r="A30" s="2">
        <f t="shared" si="1"/>
        <v>25</v>
      </c>
      <c r="C30" s="1" t="s">
        <v>143</v>
      </c>
      <c r="D30" s="1" t="s">
        <v>175</v>
      </c>
      <c r="E30" s="25">
        <f t="shared" si="0"/>
        <v>443</v>
      </c>
      <c r="F30" s="14"/>
      <c r="G30" s="28"/>
      <c r="H30" s="21"/>
      <c r="I30" s="21"/>
      <c r="J30" s="21"/>
      <c r="K30" s="21"/>
      <c r="L30" s="21"/>
      <c r="M30" s="21"/>
      <c r="N30" s="18"/>
      <c r="O30" s="21">
        <f>80+15</f>
        <v>95</v>
      </c>
      <c r="P30">
        <v>99</v>
      </c>
      <c r="Q30">
        <v>84</v>
      </c>
      <c r="R30" s="9">
        <v>123</v>
      </c>
      <c r="S30" s="2">
        <v>42</v>
      </c>
      <c r="T30" s="1" t="s">
        <v>0</v>
      </c>
    </row>
    <row r="31" spans="1:33" ht="12">
      <c r="A31" s="2">
        <f t="shared" si="1"/>
        <v>26</v>
      </c>
      <c r="C31" s="1" t="s">
        <v>25</v>
      </c>
      <c r="D31" s="1" t="s">
        <v>26</v>
      </c>
      <c r="E31" s="25">
        <f t="shared" si="0"/>
        <v>416</v>
      </c>
      <c r="F31" s="14"/>
      <c r="G31" s="28"/>
      <c r="H31" s="21"/>
      <c r="I31" s="21"/>
      <c r="J31" s="21"/>
      <c r="K31" s="21"/>
      <c r="L31" s="21"/>
      <c r="M31" s="21"/>
      <c r="N31" s="18"/>
      <c r="O31" s="21"/>
      <c r="R31" s="9"/>
      <c r="Z31" s="2">
        <v>6</v>
      </c>
      <c r="AA31" s="2">
        <v>13</v>
      </c>
      <c r="AB31" s="2">
        <v>67</v>
      </c>
      <c r="AC31" s="2">
        <v>70</v>
      </c>
      <c r="AD31" s="2">
        <v>86</v>
      </c>
      <c r="AE31" s="2">
        <v>90</v>
      </c>
      <c r="AF31" s="2">
        <v>56</v>
      </c>
      <c r="AG31" s="2">
        <v>28</v>
      </c>
    </row>
    <row r="32" spans="1:30" ht="12">
      <c r="A32" s="2">
        <f t="shared" si="1"/>
        <v>27</v>
      </c>
      <c r="C32" s="1" t="s">
        <v>359</v>
      </c>
      <c r="D32" s="1" t="s">
        <v>35</v>
      </c>
      <c r="E32" s="25">
        <f t="shared" si="0"/>
        <v>401</v>
      </c>
      <c r="F32" s="14"/>
      <c r="G32" s="28"/>
      <c r="H32" s="21"/>
      <c r="I32" s="21"/>
      <c r="J32" s="21"/>
      <c r="K32" s="21"/>
      <c r="L32" s="21">
        <v>3</v>
      </c>
      <c r="M32" s="21"/>
      <c r="N32" s="18"/>
      <c r="O32" s="21">
        <v>12</v>
      </c>
      <c r="P32">
        <v>16</v>
      </c>
      <c r="R32" s="9">
        <v>14</v>
      </c>
      <c r="S32" s="2">
        <f>20+3</f>
        <v>23</v>
      </c>
      <c r="T32" s="2">
        <f>2+61</f>
        <v>63</v>
      </c>
      <c r="U32" s="2">
        <f>12+61</f>
        <v>73</v>
      </c>
      <c r="W32" s="2">
        <v>53</v>
      </c>
      <c r="X32" s="2">
        <v>79</v>
      </c>
      <c r="AA32" s="2">
        <v>5</v>
      </c>
      <c r="AB32" s="2">
        <v>35</v>
      </c>
      <c r="AC32" s="2">
        <v>18</v>
      </c>
      <c r="AD32" s="2">
        <v>7</v>
      </c>
    </row>
    <row r="33" spans="1:37" ht="12">
      <c r="A33" s="2">
        <f t="shared" si="1"/>
        <v>28</v>
      </c>
      <c r="C33" s="1" t="s">
        <v>93</v>
      </c>
      <c r="D33" s="1" t="s">
        <v>94</v>
      </c>
      <c r="E33" s="25">
        <f t="shared" si="0"/>
        <v>381</v>
      </c>
      <c r="F33" s="14"/>
      <c r="G33" s="28"/>
      <c r="H33" s="21"/>
      <c r="I33" s="21"/>
      <c r="J33" s="21"/>
      <c r="K33" s="21"/>
      <c r="L33" s="21"/>
      <c r="M33" s="21"/>
      <c r="N33" s="18"/>
      <c r="O33" s="21"/>
      <c r="R33" s="9"/>
      <c r="AI33" s="2">
        <v>116</v>
      </c>
      <c r="AJ33">
        <v>127</v>
      </c>
      <c r="AK33">
        <v>138</v>
      </c>
    </row>
    <row r="34" spans="1:24" ht="12">
      <c r="A34" s="2">
        <v>29</v>
      </c>
      <c r="C34" s="1" t="s">
        <v>56</v>
      </c>
      <c r="D34" s="1" t="s">
        <v>57</v>
      </c>
      <c r="E34" s="25">
        <f t="shared" si="0"/>
        <v>370</v>
      </c>
      <c r="F34" s="13" t="s">
        <v>52</v>
      </c>
      <c r="G34" s="33">
        <v>7</v>
      </c>
      <c r="H34" s="20"/>
      <c r="I34" s="19">
        <v>13</v>
      </c>
      <c r="J34" s="19">
        <v>62</v>
      </c>
      <c r="K34" s="19">
        <v>8</v>
      </c>
      <c r="L34" s="19">
        <v>31</v>
      </c>
      <c r="M34" s="21">
        <v>2</v>
      </c>
      <c r="N34" s="19"/>
      <c r="O34" s="19">
        <v>3</v>
      </c>
      <c r="P34" s="8">
        <v>38</v>
      </c>
      <c r="Q34" s="8">
        <v>7</v>
      </c>
      <c r="R34" s="8">
        <v>24</v>
      </c>
      <c r="S34" s="2">
        <f>4+10</f>
        <v>14</v>
      </c>
      <c r="T34" s="2">
        <f>5+24</f>
        <v>29</v>
      </c>
      <c r="U34" s="2">
        <f>13+36</f>
        <v>49</v>
      </c>
      <c r="V34" s="2">
        <v>41</v>
      </c>
      <c r="W34" s="2">
        <v>16</v>
      </c>
      <c r="X34" s="2">
        <v>26</v>
      </c>
    </row>
    <row r="35" spans="1:37" ht="12">
      <c r="A35" s="2">
        <v>30</v>
      </c>
      <c r="C35" s="1" t="s">
        <v>41</v>
      </c>
      <c r="D35" s="1" t="s">
        <v>42</v>
      </c>
      <c r="E35" s="25">
        <f t="shared" si="0"/>
        <v>365</v>
      </c>
      <c r="F35" s="14"/>
      <c r="G35" s="28"/>
      <c r="H35" s="21"/>
      <c r="I35" s="21"/>
      <c r="J35" s="21"/>
      <c r="K35" s="21"/>
      <c r="L35" s="21"/>
      <c r="M35" s="21"/>
      <c r="N35" s="18"/>
      <c r="O35" s="21"/>
      <c r="R35" s="9"/>
      <c r="Y35" s="2">
        <v>23</v>
      </c>
      <c r="Z35" s="2">
        <v>77</v>
      </c>
      <c r="AA35" s="2">
        <v>83</v>
      </c>
      <c r="AB35" s="2">
        <v>34</v>
      </c>
      <c r="AC35" s="2">
        <v>3</v>
      </c>
      <c r="AI35" s="2">
        <v>66</v>
      </c>
      <c r="AJ35">
        <f>8+50</f>
        <v>58</v>
      </c>
      <c r="AK35">
        <f>8+13</f>
        <v>21</v>
      </c>
    </row>
    <row r="36" spans="1:35" ht="12">
      <c r="A36" s="2">
        <v>30</v>
      </c>
      <c r="C36" s="1" t="s">
        <v>31</v>
      </c>
      <c r="D36" s="1" t="s">
        <v>32</v>
      </c>
      <c r="E36" s="25">
        <f t="shared" si="0"/>
        <v>365</v>
      </c>
      <c r="F36" s="14"/>
      <c r="G36" s="28"/>
      <c r="H36" s="21"/>
      <c r="I36" s="21"/>
      <c r="J36" s="21"/>
      <c r="K36" s="21"/>
      <c r="L36" s="21"/>
      <c r="M36" s="21"/>
      <c r="N36" s="18"/>
      <c r="O36" s="21"/>
      <c r="R36" s="9"/>
      <c r="AB36" s="2">
        <v>19</v>
      </c>
      <c r="AD36" s="2">
        <v>108</v>
      </c>
      <c r="AE36" s="2">
        <v>127</v>
      </c>
      <c r="AF36" s="2">
        <v>29</v>
      </c>
      <c r="AG36" s="2">
        <v>49</v>
      </c>
      <c r="AH36" s="2">
        <v>29</v>
      </c>
      <c r="AI36" s="2">
        <v>4</v>
      </c>
    </row>
    <row r="37" spans="1:30" ht="12">
      <c r="A37" s="2">
        <v>32</v>
      </c>
      <c r="C37" s="1" t="s">
        <v>33</v>
      </c>
      <c r="D37" s="1" t="s">
        <v>34</v>
      </c>
      <c r="E37" s="25">
        <f t="shared" si="0"/>
        <v>363</v>
      </c>
      <c r="F37" s="14"/>
      <c r="G37" s="28"/>
      <c r="H37" s="21"/>
      <c r="I37" s="21"/>
      <c r="J37" s="21"/>
      <c r="K37" s="21"/>
      <c r="L37" s="21"/>
      <c r="M37" s="21"/>
      <c r="N37" s="18"/>
      <c r="O37" s="21"/>
      <c r="R37" s="9"/>
      <c r="U37" s="2">
        <v>17</v>
      </c>
      <c r="V37" s="2">
        <v>23</v>
      </c>
      <c r="W37" s="2">
        <v>6</v>
      </c>
      <c r="X37" s="2">
        <v>28</v>
      </c>
      <c r="Y37" s="2">
        <v>34</v>
      </c>
      <c r="Z37" s="2">
        <v>100</v>
      </c>
      <c r="AA37" s="2">
        <v>57</v>
      </c>
      <c r="AB37" s="2">
        <v>36</v>
      </c>
      <c r="AC37" s="2">
        <v>13</v>
      </c>
      <c r="AD37" s="2">
        <v>49</v>
      </c>
    </row>
    <row r="38" spans="1:19" ht="12">
      <c r="A38" s="2">
        <v>33</v>
      </c>
      <c r="C38" s="1" t="s">
        <v>349</v>
      </c>
      <c r="D38" s="1" t="s">
        <v>301</v>
      </c>
      <c r="E38" s="25">
        <f t="shared" si="0"/>
        <v>356</v>
      </c>
      <c r="F38" s="14"/>
      <c r="G38" s="28"/>
      <c r="H38" s="21">
        <v>2</v>
      </c>
      <c r="I38" s="21">
        <v>33</v>
      </c>
      <c r="J38" s="21">
        <v>49</v>
      </c>
      <c r="K38" s="21">
        <v>22</v>
      </c>
      <c r="L38" s="21">
        <v>77</v>
      </c>
      <c r="M38" s="21">
        <v>146</v>
      </c>
      <c r="N38" s="18">
        <v>21</v>
      </c>
      <c r="O38" s="21">
        <v>6</v>
      </c>
      <c r="R38" s="9"/>
      <c r="S38" s="2">
        <v>0</v>
      </c>
    </row>
    <row r="39" spans="1:38" ht="12">
      <c r="A39" s="2">
        <f t="shared" si="1"/>
        <v>34</v>
      </c>
      <c r="C39" s="1" t="s">
        <v>38</v>
      </c>
      <c r="D39" s="1" t="s">
        <v>39</v>
      </c>
      <c r="E39" s="25">
        <f t="shared" si="0"/>
        <v>352</v>
      </c>
      <c r="F39" s="13" t="s">
        <v>0</v>
      </c>
      <c r="G39" s="29"/>
      <c r="H39" s="20"/>
      <c r="I39" s="20"/>
      <c r="J39" s="20"/>
      <c r="K39" s="20"/>
      <c r="L39" s="20"/>
      <c r="M39" s="21"/>
      <c r="N39" s="19"/>
      <c r="O39" s="20"/>
      <c r="P39" s="1"/>
      <c r="Q39" s="1"/>
      <c r="R39" s="8"/>
      <c r="AE39" s="2">
        <v>84</v>
      </c>
      <c r="AF39" s="2">
        <v>78</v>
      </c>
      <c r="AG39" s="2">
        <v>20</v>
      </c>
      <c r="AH39" s="2">
        <v>104</v>
      </c>
      <c r="AI39" s="2">
        <v>31</v>
      </c>
      <c r="AL39">
        <v>35</v>
      </c>
    </row>
    <row r="40" spans="1:33" ht="12">
      <c r="A40" s="2">
        <f t="shared" si="1"/>
        <v>35</v>
      </c>
      <c r="C40" s="1" t="s">
        <v>449</v>
      </c>
      <c r="D40" s="1" t="s">
        <v>10</v>
      </c>
      <c r="E40" s="25">
        <f t="shared" si="0"/>
        <v>350</v>
      </c>
      <c r="F40" s="14"/>
      <c r="G40" s="28">
        <v>33</v>
      </c>
      <c r="H40" s="21">
        <v>40</v>
      </c>
      <c r="I40" s="21">
        <v>14</v>
      </c>
      <c r="J40" s="21">
        <v>58</v>
      </c>
      <c r="K40" s="21">
        <v>30</v>
      </c>
      <c r="L40" s="21">
        <v>52</v>
      </c>
      <c r="M40" s="21">
        <v>89</v>
      </c>
      <c r="N40" s="18">
        <v>34</v>
      </c>
      <c r="O40" s="18" t="s">
        <v>0</v>
      </c>
      <c r="R40" s="9"/>
      <c r="AG40" s="2"/>
    </row>
    <row r="41" spans="1:27" ht="12">
      <c r="A41" s="2">
        <f t="shared" si="1"/>
        <v>36</v>
      </c>
      <c r="C41" s="1" t="s">
        <v>43</v>
      </c>
      <c r="D41" s="1" t="s">
        <v>44</v>
      </c>
      <c r="E41" s="25">
        <f t="shared" si="0"/>
        <v>342</v>
      </c>
      <c r="F41" s="14"/>
      <c r="G41" s="28">
        <v>35</v>
      </c>
      <c r="H41" s="21">
        <v>14</v>
      </c>
      <c r="I41" s="21">
        <v>9</v>
      </c>
      <c r="J41" s="21"/>
      <c r="K41" s="21"/>
      <c r="L41" s="21"/>
      <c r="M41" s="21"/>
      <c r="N41" s="18"/>
      <c r="O41" s="21"/>
      <c r="R41" s="9">
        <v>5</v>
      </c>
      <c r="S41" s="2">
        <v>15</v>
      </c>
      <c r="T41" s="2">
        <v>20</v>
      </c>
      <c r="U41" s="2">
        <v>34</v>
      </c>
      <c r="V41" s="2">
        <v>29</v>
      </c>
      <c r="X41" s="2">
        <v>124</v>
      </c>
      <c r="Y41" s="2">
        <v>40</v>
      </c>
      <c r="AA41" s="2">
        <v>17</v>
      </c>
    </row>
    <row r="42" spans="1:34" ht="12">
      <c r="A42" s="2">
        <f t="shared" si="1"/>
        <v>37</v>
      </c>
      <c r="C42" s="1" t="s">
        <v>25</v>
      </c>
      <c r="D42" s="1" t="s">
        <v>40</v>
      </c>
      <c r="E42" s="25">
        <f t="shared" si="0"/>
        <v>310</v>
      </c>
      <c r="F42" s="14"/>
      <c r="G42" s="28"/>
      <c r="H42" s="21"/>
      <c r="I42" s="21"/>
      <c r="J42" s="21"/>
      <c r="K42" s="21"/>
      <c r="L42" s="21"/>
      <c r="M42" s="21"/>
      <c r="N42" s="18"/>
      <c r="O42" s="21"/>
      <c r="R42" s="9"/>
      <c r="AA42" s="2">
        <v>10</v>
      </c>
      <c r="AB42" s="2">
        <v>33</v>
      </c>
      <c r="AC42" s="2">
        <v>26</v>
      </c>
      <c r="AD42" s="2">
        <v>57</v>
      </c>
      <c r="AE42" s="2">
        <v>55</v>
      </c>
      <c r="AF42" s="2">
        <v>53</v>
      </c>
      <c r="AG42" s="2">
        <v>29</v>
      </c>
      <c r="AH42" s="2">
        <v>47</v>
      </c>
    </row>
    <row r="43" spans="1:33" ht="12">
      <c r="A43" s="2">
        <f t="shared" si="1"/>
        <v>38</v>
      </c>
      <c r="C43" s="1" t="s">
        <v>402</v>
      </c>
      <c r="D43" s="1" t="s">
        <v>45</v>
      </c>
      <c r="E43" s="25">
        <f t="shared" si="0"/>
        <v>303</v>
      </c>
      <c r="F43" s="14"/>
      <c r="G43" s="28"/>
      <c r="H43" s="21">
        <v>15</v>
      </c>
      <c r="I43" s="21">
        <v>87</v>
      </c>
      <c r="J43" s="21">
        <v>85</v>
      </c>
      <c r="K43" s="21">
        <v>45</v>
      </c>
      <c r="L43" s="21">
        <v>65</v>
      </c>
      <c r="M43" s="21">
        <v>6</v>
      </c>
      <c r="N43" s="18"/>
      <c r="O43" s="18"/>
      <c r="R43" s="9"/>
      <c r="AG43" s="2"/>
    </row>
    <row r="44" spans="1:38" ht="12">
      <c r="A44" s="2">
        <f t="shared" si="1"/>
        <v>39</v>
      </c>
      <c r="C44" s="1" t="s">
        <v>13</v>
      </c>
      <c r="D44" s="1" t="s">
        <v>123</v>
      </c>
      <c r="E44" s="25">
        <f t="shared" si="0"/>
        <v>289</v>
      </c>
      <c r="F44" s="14"/>
      <c r="G44" s="28"/>
      <c r="H44" s="21"/>
      <c r="I44" s="21"/>
      <c r="J44" s="21"/>
      <c r="K44" s="21"/>
      <c r="L44" s="21"/>
      <c r="M44" s="21"/>
      <c r="N44" s="18"/>
      <c r="O44" s="21"/>
      <c r="R44" s="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J44">
        <v>106</v>
      </c>
      <c r="AK44">
        <v>169</v>
      </c>
      <c r="AL44">
        <v>14</v>
      </c>
    </row>
    <row r="45" spans="1:31" ht="12">
      <c r="A45" s="2">
        <f t="shared" si="1"/>
        <v>40</v>
      </c>
      <c r="C45" s="1" t="s">
        <v>9</v>
      </c>
      <c r="D45" s="1" t="s">
        <v>431</v>
      </c>
      <c r="E45" s="25">
        <f t="shared" si="0"/>
        <v>285.5</v>
      </c>
      <c r="F45" s="13"/>
      <c r="G45" s="29"/>
      <c r="H45" s="20"/>
      <c r="I45" s="19">
        <v>4</v>
      </c>
      <c r="J45" s="19">
        <v>22</v>
      </c>
      <c r="K45" s="19">
        <v>42</v>
      </c>
      <c r="L45" s="19">
        <v>63</v>
      </c>
      <c r="M45" s="21">
        <v>19</v>
      </c>
      <c r="N45" s="19">
        <v>45</v>
      </c>
      <c r="O45" s="19">
        <v>55</v>
      </c>
      <c r="P45">
        <v>35.5</v>
      </c>
      <c r="R45" s="9"/>
      <c r="AC45" s="2"/>
      <c r="AD45" s="2"/>
      <c r="AE45" s="2"/>
    </row>
    <row r="46" spans="1:33" ht="12">
      <c r="A46" s="2">
        <f t="shared" si="1"/>
        <v>41</v>
      </c>
      <c r="C46" s="1" t="s">
        <v>467</v>
      </c>
      <c r="D46" s="1" t="s">
        <v>85</v>
      </c>
      <c r="E46" s="25">
        <f t="shared" si="0"/>
        <v>285</v>
      </c>
      <c r="F46" s="14"/>
      <c r="G46" s="28">
        <v>9</v>
      </c>
      <c r="H46" s="21">
        <v>7</v>
      </c>
      <c r="I46" s="21">
        <v>18</v>
      </c>
      <c r="J46" s="21"/>
      <c r="K46" s="21">
        <v>80</v>
      </c>
      <c r="L46" s="21">
        <v>147</v>
      </c>
      <c r="M46" s="21">
        <v>24</v>
      </c>
      <c r="N46" s="18"/>
      <c r="O46" s="18"/>
      <c r="R46" s="9"/>
      <c r="AG46" s="2"/>
    </row>
    <row r="47" spans="1:28" ht="12">
      <c r="A47" s="2">
        <v>42</v>
      </c>
      <c r="C47" s="1" t="s">
        <v>30</v>
      </c>
      <c r="D47" s="1" t="s">
        <v>45</v>
      </c>
      <c r="E47" s="25">
        <f t="shared" si="0"/>
        <v>283</v>
      </c>
      <c r="F47" s="14"/>
      <c r="G47" s="28"/>
      <c r="H47" s="21"/>
      <c r="I47" s="21"/>
      <c r="J47" s="21"/>
      <c r="K47" s="21"/>
      <c r="L47" s="21">
        <v>6</v>
      </c>
      <c r="M47" s="21"/>
      <c r="N47" s="18"/>
      <c r="O47" s="21"/>
      <c r="R47" s="9">
        <v>9</v>
      </c>
      <c r="S47" s="2">
        <v>26</v>
      </c>
      <c r="T47" s="2">
        <f>6+5</f>
        <v>11</v>
      </c>
      <c r="U47" s="2">
        <f>24+3</f>
        <v>27</v>
      </c>
      <c r="V47" s="2">
        <v>14</v>
      </c>
      <c r="W47" s="2">
        <v>15</v>
      </c>
      <c r="X47" s="2">
        <v>19</v>
      </c>
      <c r="Y47" s="2">
        <v>29</v>
      </c>
      <c r="Z47" s="2">
        <v>84</v>
      </c>
      <c r="AA47" s="2">
        <v>38</v>
      </c>
      <c r="AB47" s="2">
        <v>5</v>
      </c>
    </row>
    <row r="48" spans="1:33" ht="12">
      <c r="A48" s="2">
        <v>43</v>
      </c>
      <c r="C48" s="1" t="s">
        <v>529</v>
      </c>
      <c r="D48" s="1" t="s">
        <v>132</v>
      </c>
      <c r="E48" s="25">
        <f t="shared" si="0"/>
        <v>279</v>
      </c>
      <c r="F48" s="14"/>
      <c r="G48" s="28">
        <v>149</v>
      </c>
      <c r="H48" s="21">
        <v>90</v>
      </c>
      <c r="I48" s="21">
        <v>40</v>
      </c>
      <c r="J48" s="21"/>
      <c r="K48" s="21"/>
      <c r="L48" s="21"/>
      <c r="M48" s="21"/>
      <c r="N48" s="18"/>
      <c r="O48" s="21"/>
      <c r="R48" s="9"/>
      <c r="AG48" s="2"/>
    </row>
    <row r="49" spans="1:31" ht="12">
      <c r="A49" s="2">
        <v>44</v>
      </c>
      <c r="C49" s="1" t="s">
        <v>62</v>
      </c>
      <c r="D49" s="1" t="s">
        <v>63</v>
      </c>
      <c r="E49" s="25">
        <f t="shared" si="0"/>
        <v>273</v>
      </c>
      <c r="F49" s="14"/>
      <c r="G49" s="28">
        <v>15</v>
      </c>
      <c r="H49" s="21">
        <v>23</v>
      </c>
      <c r="I49" s="21">
        <v>15</v>
      </c>
      <c r="J49" s="21">
        <v>54</v>
      </c>
      <c r="K49" s="21"/>
      <c r="L49" s="21"/>
      <c r="M49" s="21"/>
      <c r="N49" s="18"/>
      <c r="O49" s="21"/>
      <c r="R49" s="9"/>
      <c r="AA49" s="2">
        <v>16</v>
      </c>
      <c r="AB49" s="2">
        <v>42</v>
      </c>
      <c r="AC49" s="2">
        <v>44</v>
      </c>
      <c r="AD49" s="2">
        <v>37</v>
      </c>
      <c r="AE49" s="2">
        <v>27</v>
      </c>
    </row>
    <row r="50" spans="1:19" ht="12">
      <c r="A50" s="2">
        <v>45</v>
      </c>
      <c r="C50" s="1" t="s">
        <v>273</v>
      </c>
      <c r="D50" s="1" t="s">
        <v>145</v>
      </c>
      <c r="E50" s="25">
        <f t="shared" si="0"/>
        <v>261</v>
      </c>
      <c r="F50" s="14"/>
      <c r="G50" s="28"/>
      <c r="H50" s="21"/>
      <c r="I50" s="21"/>
      <c r="J50" s="21">
        <v>7</v>
      </c>
      <c r="K50" s="21"/>
      <c r="L50" s="21">
        <v>24</v>
      </c>
      <c r="M50" s="21">
        <v>19</v>
      </c>
      <c r="N50" s="18">
        <v>48</v>
      </c>
      <c r="O50" s="21">
        <f>31+17</f>
        <v>48</v>
      </c>
      <c r="P50">
        <v>51</v>
      </c>
      <c r="Q50">
        <v>23</v>
      </c>
      <c r="R50" s="9">
        <v>32</v>
      </c>
      <c r="S50" s="2">
        <v>9</v>
      </c>
    </row>
    <row r="51" spans="1:33" ht="12">
      <c r="A51" s="2">
        <v>46</v>
      </c>
      <c r="C51" s="1" t="s">
        <v>143</v>
      </c>
      <c r="D51" s="1" t="s">
        <v>461</v>
      </c>
      <c r="E51" s="25">
        <f t="shared" si="0"/>
        <v>258</v>
      </c>
      <c r="F51" s="14"/>
      <c r="G51" s="28"/>
      <c r="H51" s="21"/>
      <c r="I51" s="21">
        <v>38</v>
      </c>
      <c r="J51" s="21">
        <v>21</v>
      </c>
      <c r="K51" s="21">
        <v>87</v>
      </c>
      <c r="L51" s="21">
        <v>111</v>
      </c>
      <c r="M51" s="21"/>
      <c r="N51" s="18">
        <v>1</v>
      </c>
      <c r="O51" s="18"/>
      <c r="R51" s="9"/>
      <c r="AG51" s="2"/>
    </row>
    <row r="52" spans="1:27" ht="12">
      <c r="A52" s="2">
        <v>47</v>
      </c>
      <c r="C52" s="1" t="s">
        <v>51</v>
      </c>
      <c r="D52" s="1" t="s">
        <v>18</v>
      </c>
      <c r="E52" s="25">
        <f t="shared" si="0"/>
        <v>255</v>
      </c>
      <c r="F52" s="13" t="s">
        <v>52</v>
      </c>
      <c r="G52" s="29"/>
      <c r="H52" s="20"/>
      <c r="I52" s="20"/>
      <c r="J52" s="20"/>
      <c r="K52" s="20"/>
      <c r="L52" s="20"/>
      <c r="M52" s="21"/>
      <c r="N52" s="19">
        <v>4</v>
      </c>
      <c r="O52" s="20"/>
      <c r="P52" s="1"/>
      <c r="Q52" s="1"/>
      <c r="R52" s="8">
        <v>5</v>
      </c>
      <c r="S52" s="2">
        <v>40</v>
      </c>
      <c r="U52" s="2">
        <v>2</v>
      </c>
      <c r="V52" s="2">
        <v>23</v>
      </c>
      <c r="W52" s="2">
        <v>16</v>
      </c>
      <c r="X52" s="2">
        <v>6</v>
      </c>
      <c r="Y52" s="2">
        <v>51</v>
      </c>
      <c r="Z52" s="2">
        <v>52</v>
      </c>
      <c r="AA52" s="2">
        <v>56</v>
      </c>
    </row>
    <row r="53" spans="1:24" ht="12">
      <c r="A53" s="2">
        <v>48</v>
      </c>
      <c r="C53" s="1" t="s">
        <v>417</v>
      </c>
      <c r="D53" s="1" t="s">
        <v>418</v>
      </c>
      <c r="E53" s="25">
        <f t="shared" si="0"/>
        <v>254</v>
      </c>
      <c r="F53" s="13" t="s">
        <v>52</v>
      </c>
      <c r="G53" s="29"/>
      <c r="H53" s="20"/>
      <c r="I53" s="20"/>
      <c r="J53" s="19">
        <v>16</v>
      </c>
      <c r="K53" s="20"/>
      <c r="L53" s="20"/>
      <c r="M53" s="21">
        <v>76</v>
      </c>
      <c r="N53" s="19">
        <v>91</v>
      </c>
      <c r="O53" s="19">
        <v>24</v>
      </c>
      <c r="P53" s="1"/>
      <c r="Q53" s="8">
        <v>47</v>
      </c>
      <c r="R53" s="8"/>
      <c r="S53" s="2"/>
      <c r="T53" s="2"/>
      <c r="U53" s="2"/>
      <c r="V53" s="2"/>
      <c r="W53" s="2"/>
      <c r="X53" s="2"/>
    </row>
    <row r="54" spans="1:31" ht="12">
      <c r="A54" s="2">
        <f t="shared" si="1"/>
        <v>49</v>
      </c>
      <c r="C54" s="1" t="s">
        <v>432</v>
      </c>
      <c r="D54" s="1" t="s">
        <v>59</v>
      </c>
      <c r="E54" s="25">
        <f t="shared" si="0"/>
        <v>253</v>
      </c>
      <c r="F54" s="13" t="s">
        <v>98</v>
      </c>
      <c r="G54" s="29"/>
      <c r="H54" s="20"/>
      <c r="I54" s="19">
        <v>3</v>
      </c>
      <c r="J54" s="20"/>
      <c r="K54" s="20"/>
      <c r="L54" s="19">
        <v>40</v>
      </c>
      <c r="M54" s="21">
        <v>85</v>
      </c>
      <c r="N54" s="19">
        <v>70</v>
      </c>
      <c r="O54" s="19">
        <v>36</v>
      </c>
      <c r="P54">
        <v>19</v>
      </c>
      <c r="R54" s="9"/>
      <c r="AC54" s="2"/>
      <c r="AD54" s="2"/>
      <c r="AE54" s="2"/>
    </row>
    <row r="55" spans="1:33" ht="12">
      <c r="A55" s="2">
        <f t="shared" si="1"/>
        <v>50</v>
      </c>
      <c r="C55" s="1" t="s">
        <v>50</v>
      </c>
      <c r="D55" s="1" t="s">
        <v>10</v>
      </c>
      <c r="E55" s="25">
        <f t="shared" si="0"/>
        <v>251</v>
      </c>
      <c r="F55" s="15"/>
      <c r="G55" s="30"/>
      <c r="H55" s="22"/>
      <c r="I55" s="22"/>
      <c r="J55" s="22"/>
      <c r="K55" s="22"/>
      <c r="L55" s="22"/>
      <c r="M55" s="21"/>
      <c r="N55" s="18"/>
      <c r="O55" s="22"/>
      <c r="P55" s="10"/>
      <c r="Q55" s="10"/>
      <c r="R55" s="10"/>
      <c r="W55" s="2">
        <v>60</v>
      </c>
      <c r="X55" s="2">
        <v>121</v>
      </c>
      <c r="Y55" s="2">
        <v>31</v>
      </c>
      <c r="Z55" s="2">
        <v>39</v>
      </c>
      <c r="AG55" s="2">
        <v>0</v>
      </c>
    </row>
    <row r="56" spans="1:31" ht="12">
      <c r="A56" s="2">
        <v>51</v>
      </c>
      <c r="C56" s="1" t="s">
        <v>47</v>
      </c>
      <c r="D56" s="1" t="s">
        <v>48</v>
      </c>
      <c r="E56" s="25">
        <f t="shared" si="0"/>
        <v>250</v>
      </c>
      <c r="F56" s="14"/>
      <c r="G56" s="28"/>
      <c r="H56" s="21"/>
      <c r="I56" s="21"/>
      <c r="J56" s="21"/>
      <c r="K56" s="21"/>
      <c r="L56" s="21"/>
      <c r="M56" s="21"/>
      <c r="N56" s="18"/>
      <c r="O56" s="21"/>
      <c r="R56" s="9"/>
      <c r="Y56" s="2">
        <v>63</v>
      </c>
      <c r="AA56" s="2">
        <v>16</v>
      </c>
      <c r="AD56" s="2">
        <v>35</v>
      </c>
      <c r="AE56" s="2">
        <v>136</v>
      </c>
    </row>
    <row r="57" spans="1:33" ht="12">
      <c r="A57" s="2">
        <v>52</v>
      </c>
      <c r="C57" s="1" t="s">
        <v>49</v>
      </c>
      <c r="D57" s="1" t="s">
        <v>34</v>
      </c>
      <c r="E57" s="25">
        <f t="shared" si="0"/>
        <v>249</v>
      </c>
      <c r="F57" s="14"/>
      <c r="G57" s="28"/>
      <c r="H57" s="21"/>
      <c r="I57" s="21"/>
      <c r="J57" s="21"/>
      <c r="K57" s="21"/>
      <c r="L57" s="21"/>
      <c r="M57" s="21"/>
      <c r="N57" s="18"/>
      <c r="O57" s="21"/>
      <c r="R57" s="9"/>
      <c r="AA57" s="2">
        <v>5</v>
      </c>
      <c r="AB57" s="2">
        <v>19</v>
      </c>
      <c r="AC57" s="2">
        <v>22</v>
      </c>
      <c r="AD57" s="2">
        <v>51</v>
      </c>
      <c r="AE57" s="2">
        <v>66</v>
      </c>
      <c r="AF57" s="2">
        <v>68</v>
      </c>
      <c r="AG57" s="2">
        <v>18</v>
      </c>
    </row>
    <row r="58" spans="1:38" ht="12">
      <c r="A58" s="2">
        <v>53</v>
      </c>
      <c r="C58" s="1" t="s">
        <v>66</v>
      </c>
      <c r="D58" s="1" t="s">
        <v>67</v>
      </c>
      <c r="E58" s="25">
        <f t="shared" si="0"/>
        <v>248</v>
      </c>
      <c r="F58" s="14"/>
      <c r="G58" s="28"/>
      <c r="H58" s="21">
        <v>13</v>
      </c>
      <c r="I58" s="21">
        <v>0</v>
      </c>
      <c r="J58" s="21">
        <v>4</v>
      </c>
      <c r="K58" s="21">
        <v>4</v>
      </c>
      <c r="L58" s="21">
        <v>23</v>
      </c>
      <c r="M58" s="21"/>
      <c r="N58" s="18"/>
      <c r="O58" s="21"/>
      <c r="R58" s="9"/>
      <c r="U58" s="2">
        <f>3+3</f>
        <v>6</v>
      </c>
      <c r="V58" s="2">
        <v>26</v>
      </c>
      <c r="W58" s="2">
        <v>18</v>
      </c>
      <c r="AB58" s="2">
        <v>9</v>
      </c>
      <c r="AG58" s="2">
        <v>17</v>
      </c>
      <c r="AH58" s="2">
        <v>31</v>
      </c>
      <c r="AI58" s="2">
        <v>39</v>
      </c>
      <c r="AJ58">
        <v>23</v>
      </c>
      <c r="AK58">
        <v>30</v>
      </c>
      <c r="AL58">
        <v>5</v>
      </c>
    </row>
    <row r="59" spans="1:33" ht="12">
      <c r="A59" s="2">
        <v>54</v>
      </c>
      <c r="C59" s="1" t="s">
        <v>450</v>
      </c>
      <c r="D59" s="1" t="s">
        <v>100</v>
      </c>
      <c r="E59" s="25">
        <f t="shared" si="0"/>
        <v>246</v>
      </c>
      <c r="F59" s="14"/>
      <c r="G59" s="28"/>
      <c r="H59" s="21"/>
      <c r="I59" s="21"/>
      <c r="J59" s="21"/>
      <c r="K59" s="21"/>
      <c r="L59" s="21">
        <v>71</v>
      </c>
      <c r="M59" s="21">
        <v>152</v>
      </c>
      <c r="N59" s="18">
        <v>23</v>
      </c>
      <c r="O59" s="18"/>
      <c r="R59" s="9"/>
      <c r="AG59" s="2"/>
    </row>
    <row r="60" spans="1:35" ht="12">
      <c r="A60" s="2">
        <v>55</v>
      </c>
      <c r="C60" s="1" t="s">
        <v>53</v>
      </c>
      <c r="D60" s="1" t="s">
        <v>54</v>
      </c>
      <c r="E60" s="25">
        <f t="shared" si="0"/>
        <v>235</v>
      </c>
      <c r="F60" s="14"/>
      <c r="G60" s="28"/>
      <c r="H60" s="21"/>
      <c r="I60" s="21"/>
      <c r="J60" s="21"/>
      <c r="K60" s="21"/>
      <c r="L60" s="21"/>
      <c r="M60" s="21"/>
      <c r="N60" s="18"/>
      <c r="O60" s="21"/>
      <c r="R60" s="9"/>
      <c r="T60" s="2">
        <f>2+50</f>
        <v>52</v>
      </c>
      <c r="U60" s="2">
        <v>8</v>
      </c>
      <c r="AF60" s="2">
        <v>41</v>
      </c>
      <c r="AG60" s="2">
        <v>62</v>
      </c>
      <c r="AH60" s="2">
        <v>27</v>
      </c>
      <c r="AI60" s="2">
        <v>45</v>
      </c>
    </row>
    <row r="61" spans="1:29" ht="12">
      <c r="A61" s="2">
        <v>56</v>
      </c>
      <c r="C61" s="1" t="s">
        <v>366</v>
      </c>
      <c r="D61" s="1" t="s">
        <v>352</v>
      </c>
      <c r="E61" s="25">
        <f t="shared" si="0"/>
        <v>234.5</v>
      </c>
      <c r="F61" s="14"/>
      <c r="G61" s="28"/>
      <c r="H61" s="21"/>
      <c r="I61" s="21"/>
      <c r="J61" s="21"/>
      <c r="K61" s="21"/>
      <c r="L61" s="21"/>
      <c r="M61" s="21"/>
      <c r="N61" s="18"/>
      <c r="O61" s="21"/>
      <c r="P61">
        <v>120.5</v>
      </c>
      <c r="Q61">
        <v>110</v>
      </c>
      <c r="R61" s="9">
        <v>4</v>
      </c>
      <c r="AC61" s="2"/>
    </row>
    <row r="62" spans="1:21" ht="12">
      <c r="A62" s="2">
        <f t="shared" si="1"/>
        <v>57</v>
      </c>
      <c r="C62" s="1" t="s">
        <v>74</v>
      </c>
      <c r="D62" s="1" t="s">
        <v>75</v>
      </c>
      <c r="E62" s="25">
        <f t="shared" si="0"/>
        <v>224</v>
      </c>
      <c r="F62" s="13" t="s">
        <v>52</v>
      </c>
      <c r="G62" s="29"/>
      <c r="H62" s="20"/>
      <c r="I62" s="20"/>
      <c r="J62" s="20"/>
      <c r="K62" s="20"/>
      <c r="L62" s="19">
        <v>0</v>
      </c>
      <c r="M62" s="21"/>
      <c r="N62" s="19"/>
      <c r="O62" s="20"/>
      <c r="P62" s="1"/>
      <c r="Q62" s="8">
        <v>37</v>
      </c>
      <c r="R62" s="9">
        <v>45</v>
      </c>
      <c r="S62" s="2">
        <v>61</v>
      </c>
      <c r="T62" s="2">
        <f>28+2</f>
        <v>30</v>
      </c>
      <c r="U62" s="2">
        <f>27+24</f>
        <v>51</v>
      </c>
    </row>
    <row r="63" spans="1:20" ht="12">
      <c r="A63" s="2">
        <v>58</v>
      </c>
      <c r="C63" s="1" t="s">
        <v>151</v>
      </c>
      <c r="D63" s="1" t="s">
        <v>152</v>
      </c>
      <c r="E63" s="25">
        <f t="shared" si="0"/>
        <v>219</v>
      </c>
      <c r="F63" s="14"/>
      <c r="G63" s="28"/>
      <c r="H63" s="21"/>
      <c r="I63" s="21"/>
      <c r="J63" s="21"/>
      <c r="K63" s="21"/>
      <c r="L63" s="21"/>
      <c r="M63" s="21"/>
      <c r="N63" s="18"/>
      <c r="O63" s="21"/>
      <c r="P63">
        <v>34</v>
      </c>
      <c r="Q63">
        <v>66</v>
      </c>
      <c r="R63" s="9">
        <v>66</v>
      </c>
      <c r="S63" s="2">
        <v>44</v>
      </c>
      <c r="T63" s="2">
        <v>9</v>
      </c>
    </row>
    <row r="64" spans="1:31" ht="12">
      <c r="A64" s="2">
        <v>58</v>
      </c>
      <c r="C64" s="1" t="s">
        <v>429</v>
      </c>
      <c r="D64" s="1" t="s">
        <v>75</v>
      </c>
      <c r="E64" s="25">
        <f t="shared" si="0"/>
        <v>213</v>
      </c>
      <c r="F64" s="13" t="s">
        <v>98</v>
      </c>
      <c r="G64" s="33">
        <v>7</v>
      </c>
      <c r="H64" s="20"/>
      <c r="I64" s="20"/>
      <c r="J64" s="20"/>
      <c r="K64" s="19">
        <v>2</v>
      </c>
      <c r="L64" s="19">
        <v>8</v>
      </c>
      <c r="M64" s="21">
        <v>39</v>
      </c>
      <c r="N64" s="19">
        <v>34</v>
      </c>
      <c r="O64" s="19">
        <f>9+11</f>
        <v>20</v>
      </c>
      <c r="P64">
        <v>103</v>
      </c>
      <c r="R64" s="9"/>
      <c r="AC64" s="2"/>
      <c r="AD64" s="2"/>
      <c r="AE64" s="2"/>
    </row>
    <row r="65" spans="1:29" ht="12">
      <c r="A65" s="2">
        <v>60</v>
      </c>
      <c r="C65" s="1" t="s">
        <v>351</v>
      </c>
      <c r="D65" s="1" t="s">
        <v>352</v>
      </c>
      <c r="E65" s="25">
        <f t="shared" si="0"/>
        <v>206</v>
      </c>
      <c r="F65" s="14" t="s">
        <v>98</v>
      </c>
      <c r="G65" s="28"/>
      <c r="H65" s="21"/>
      <c r="I65" s="21"/>
      <c r="J65" s="21">
        <v>10</v>
      </c>
      <c r="K65" s="21"/>
      <c r="L65" s="21">
        <v>35</v>
      </c>
      <c r="M65" s="21">
        <v>76</v>
      </c>
      <c r="N65" s="18">
        <v>14</v>
      </c>
      <c r="O65" s="21"/>
      <c r="P65">
        <v>17</v>
      </c>
      <c r="Q65">
        <v>15</v>
      </c>
      <c r="R65" s="9">
        <v>39</v>
      </c>
      <c r="AC65" s="2"/>
    </row>
    <row r="66" spans="1:37" ht="12">
      <c r="A66" s="2">
        <f t="shared" si="1"/>
        <v>61</v>
      </c>
      <c r="C66" s="1" t="s">
        <v>110</v>
      </c>
      <c r="D66" s="1" t="s">
        <v>111</v>
      </c>
      <c r="E66" s="25">
        <f t="shared" si="0"/>
        <v>200</v>
      </c>
      <c r="F66" s="14"/>
      <c r="G66" s="28"/>
      <c r="H66" s="21"/>
      <c r="I66" s="21"/>
      <c r="J66" s="21"/>
      <c r="K66" s="21"/>
      <c r="L66" s="21"/>
      <c r="M66" s="21"/>
      <c r="N66" s="18"/>
      <c r="O66" s="21"/>
      <c r="R66" s="9"/>
      <c r="AG66" s="2">
        <v>9</v>
      </c>
      <c r="AH66" s="2">
        <v>38</v>
      </c>
      <c r="AI66" s="2">
        <v>39</v>
      </c>
      <c r="AJ66">
        <v>76</v>
      </c>
      <c r="AK66">
        <v>38</v>
      </c>
    </row>
    <row r="67" spans="1:33" ht="12">
      <c r="A67" s="2">
        <v>62</v>
      </c>
      <c r="C67" s="1" t="s">
        <v>479</v>
      </c>
      <c r="D67" s="1" t="s">
        <v>480</v>
      </c>
      <c r="E67" s="25">
        <f t="shared" si="0"/>
        <v>198</v>
      </c>
      <c r="F67" s="13" t="s">
        <v>98</v>
      </c>
      <c r="G67" s="33">
        <v>68</v>
      </c>
      <c r="H67" s="19">
        <v>19</v>
      </c>
      <c r="I67" s="19">
        <v>9</v>
      </c>
      <c r="J67" s="19">
        <v>46</v>
      </c>
      <c r="K67" s="19">
        <v>38</v>
      </c>
      <c r="L67" s="19">
        <v>14</v>
      </c>
      <c r="M67" s="21">
        <v>4</v>
      </c>
      <c r="N67" s="18"/>
      <c r="O67" s="18"/>
      <c r="R67" s="9"/>
      <c r="AG67" s="2"/>
    </row>
    <row r="68" spans="1:36" ht="12">
      <c r="A68" s="2">
        <v>63</v>
      </c>
      <c r="C68" s="1" t="s">
        <v>50</v>
      </c>
      <c r="D68" s="1" t="s">
        <v>55</v>
      </c>
      <c r="E68" s="25">
        <f t="shared" si="0"/>
        <v>197</v>
      </c>
      <c r="F68" s="14"/>
      <c r="G68" s="28"/>
      <c r="H68" s="21"/>
      <c r="I68" s="21"/>
      <c r="J68" s="21"/>
      <c r="K68" s="21"/>
      <c r="L68" s="21"/>
      <c r="M68" s="21"/>
      <c r="N68" s="18"/>
      <c r="O68" s="21"/>
      <c r="R68" s="9"/>
      <c r="AC68" s="2">
        <v>52</v>
      </c>
      <c r="AE68" s="2">
        <v>55</v>
      </c>
      <c r="AF68" s="2">
        <v>25</v>
      </c>
      <c r="AG68" s="2">
        <v>37</v>
      </c>
      <c r="AH68" s="2">
        <v>18</v>
      </c>
      <c r="AJ68">
        <v>10</v>
      </c>
    </row>
    <row r="69" spans="1:31" ht="12">
      <c r="A69" s="2">
        <f t="shared" si="1"/>
        <v>64</v>
      </c>
      <c r="C69" s="1" t="s">
        <v>430</v>
      </c>
      <c r="D69" s="1" t="s">
        <v>107</v>
      </c>
      <c r="E69" s="25">
        <f t="shared" si="0"/>
        <v>193</v>
      </c>
      <c r="F69" s="14" t="s">
        <v>98</v>
      </c>
      <c r="G69" s="28"/>
      <c r="H69" s="21"/>
      <c r="I69" s="21"/>
      <c r="J69" s="21"/>
      <c r="K69" s="21">
        <v>1</v>
      </c>
      <c r="L69" s="21">
        <v>53</v>
      </c>
      <c r="M69" s="21">
        <v>23</v>
      </c>
      <c r="N69" s="18">
        <v>90</v>
      </c>
      <c r="O69" s="20"/>
      <c r="P69">
        <v>26</v>
      </c>
      <c r="R69" s="9"/>
      <c r="AC69" s="2"/>
      <c r="AD69" s="2"/>
      <c r="AE69" s="2"/>
    </row>
    <row r="70" spans="1:38" ht="12">
      <c r="A70" s="2">
        <v>65</v>
      </c>
      <c r="C70" s="1" t="s">
        <v>512</v>
      </c>
      <c r="D70" s="1" t="s">
        <v>136</v>
      </c>
      <c r="E70" s="25">
        <f aca="true" t="shared" si="2" ref="E70:E133">SUM(F70:AL70)</f>
        <v>192</v>
      </c>
      <c r="F70" s="14"/>
      <c r="G70" s="28"/>
      <c r="H70" s="21"/>
      <c r="I70" s="21"/>
      <c r="J70" s="21"/>
      <c r="K70" s="21"/>
      <c r="L70" s="21"/>
      <c r="M70" s="21"/>
      <c r="N70" s="18"/>
      <c r="O70" s="21"/>
      <c r="R70" s="9"/>
      <c r="AG70" s="2">
        <v>4</v>
      </c>
      <c r="AH70" s="2">
        <v>2</v>
      </c>
      <c r="AI70" s="2">
        <v>2</v>
      </c>
      <c r="AJ70">
        <f>7+3</f>
        <v>10</v>
      </c>
      <c r="AK70">
        <f>40+45</f>
        <v>85</v>
      </c>
      <c r="AL70">
        <v>89</v>
      </c>
    </row>
    <row r="71" spans="1:23" ht="12">
      <c r="A71" s="2">
        <v>66</v>
      </c>
      <c r="C71" s="1" t="s">
        <v>60</v>
      </c>
      <c r="D71" s="1" t="s">
        <v>61</v>
      </c>
      <c r="E71" s="25">
        <f t="shared" si="2"/>
        <v>189</v>
      </c>
      <c r="F71" s="14" t="s">
        <v>510</v>
      </c>
      <c r="G71" s="28"/>
      <c r="H71" s="21"/>
      <c r="I71" s="21"/>
      <c r="J71" s="21"/>
      <c r="K71" s="21"/>
      <c r="L71" s="21"/>
      <c r="M71" s="21"/>
      <c r="N71" s="18"/>
      <c r="O71" s="21">
        <v>19</v>
      </c>
      <c r="P71">
        <v>3</v>
      </c>
      <c r="R71" s="9"/>
      <c r="S71" s="2">
        <v>39</v>
      </c>
      <c r="T71" s="2">
        <v>48</v>
      </c>
      <c r="U71" s="2">
        <v>32</v>
      </c>
      <c r="V71" s="2">
        <v>14</v>
      </c>
      <c r="W71" s="2">
        <v>34</v>
      </c>
    </row>
    <row r="72" spans="1:38" ht="12">
      <c r="A72" s="2">
        <v>66</v>
      </c>
      <c r="C72" s="1" t="s">
        <v>130</v>
      </c>
      <c r="D72" s="1" t="s">
        <v>42</v>
      </c>
      <c r="E72" s="25">
        <f t="shared" si="2"/>
        <v>189</v>
      </c>
      <c r="F72" s="14"/>
      <c r="G72" s="28"/>
      <c r="H72" s="21"/>
      <c r="I72" s="21"/>
      <c r="J72" s="21"/>
      <c r="K72" s="21"/>
      <c r="L72" s="21"/>
      <c r="M72" s="21"/>
      <c r="N72" s="18"/>
      <c r="O72" s="21"/>
      <c r="R72" s="9"/>
      <c r="AH72" s="2">
        <v>25</v>
      </c>
      <c r="AI72" s="2">
        <v>53</v>
      </c>
      <c r="AJ72">
        <f>5+46</f>
        <v>51</v>
      </c>
      <c r="AK72">
        <f>5+39</f>
        <v>44</v>
      </c>
      <c r="AL72">
        <v>16</v>
      </c>
    </row>
    <row r="73" spans="1:33" ht="12">
      <c r="A73" s="2">
        <v>68</v>
      </c>
      <c r="C73" s="1" t="s">
        <v>452</v>
      </c>
      <c r="D73" s="1" t="s">
        <v>453</v>
      </c>
      <c r="E73" s="25">
        <f t="shared" si="2"/>
        <v>184</v>
      </c>
      <c r="F73" s="17" t="s">
        <v>52</v>
      </c>
      <c r="G73" s="32">
        <v>35</v>
      </c>
      <c r="H73" s="24"/>
      <c r="I73" s="24"/>
      <c r="J73" s="24">
        <v>40</v>
      </c>
      <c r="K73" s="24">
        <v>71</v>
      </c>
      <c r="L73" s="19">
        <v>12</v>
      </c>
      <c r="M73" s="21">
        <v>15</v>
      </c>
      <c r="N73" s="18">
        <v>11</v>
      </c>
      <c r="O73" s="18"/>
      <c r="R73" s="9"/>
      <c r="AG73" s="2"/>
    </row>
    <row r="74" spans="1:20" ht="12">
      <c r="A74" s="2">
        <f>A73+1</f>
        <v>69</v>
      </c>
      <c r="C74" s="1" t="s">
        <v>47</v>
      </c>
      <c r="D74" s="1" t="s">
        <v>16</v>
      </c>
      <c r="E74" s="25">
        <f t="shared" si="2"/>
        <v>183</v>
      </c>
      <c r="F74" s="14"/>
      <c r="G74" s="28"/>
      <c r="H74" s="21"/>
      <c r="I74" s="21"/>
      <c r="J74" s="21"/>
      <c r="K74" s="21"/>
      <c r="L74" s="21"/>
      <c r="M74" s="21"/>
      <c r="N74" s="18"/>
      <c r="O74" s="21"/>
      <c r="R74" s="9"/>
      <c r="T74" s="2">
        <v>183</v>
      </c>
    </row>
    <row r="75" spans="1:38" ht="12">
      <c r="A75" s="2">
        <f>A74+1</f>
        <v>70</v>
      </c>
      <c r="C75" s="1" t="s">
        <v>114</v>
      </c>
      <c r="D75" s="1" t="s">
        <v>115</v>
      </c>
      <c r="E75" s="25">
        <f t="shared" si="2"/>
        <v>182</v>
      </c>
      <c r="F75" s="14"/>
      <c r="G75" s="28"/>
      <c r="H75" s="21"/>
      <c r="I75" s="21"/>
      <c r="J75" s="21"/>
      <c r="K75" s="21"/>
      <c r="L75" s="21"/>
      <c r="M75" s="21"/>
      <c r="N75" s="18"/>
      <c r="O75" s="21"/>
      <c r="Q75">
        <v>11</v>
      </c>
      <c r="R75" s="9"/>
      <c r="S75" s="2">
        <v>8</v>
      </c>
      <c r="T75" s="2">
        <f>21+8</f>
        <v>29</v>
      </c>
      <c r="U75" s="2">
        <f>28+17</f>
        <v>45</v>
      </c>
      <c r="AK75">
        <v>19</v>
      </c>
      <c r="AL75">
        <v>70</v>
      </c>
    </row>
    <row r="76" spans="1:31" ht="12">
      <c r="A76" s="2">
        <v>71</v>
      </c>
      <c r="C76" s="1" t="s">
        <v>104</v>
      </c>
      <c r="D76" s="1" t="s">
        <v>105</v>
      </c>
      <c r="E76" s="25">
        <f t="shared" si="2"/>
        <v>181</v>
      </c>
      <c r="F76" s="13" t="s">
        <v>98</v>
      </c>
      <c r="G76" s="29"/>
      <c r="H76" s="20"/>
      <c r="I76" s="20"/>
      <c r="J76" s="20"/>
      <c r="K76" s="20"/>
      <c r="L76" s="20"/>
      <c r="M76" s="21"/>
      <c r="N76" s="19"/>
      <c r="O76" s="20"/>
      <c r="P76" s="8">
        <v>15</v>
      </c>
      <c r="Q76" s="8">
        <v>41</v>
      </c>
      <c r="R76" s="8">
        <v>25</v>
      </c>
      <c r="S76" s="2">
        <v>24</v>
      </c>
      <c r="AA76" s="2">
        <v>19</v>
      </c>
      <c r="AB76" s="2">
        <v>16</v>
      </c>
      <c r="AC76" s="2">
        <v>13</v>
      </c>
      <c r="AD76" s="2">
        <v>8</v>
      </c>
      <c r="AE76" s="2">
        <v>20</v>
      </c>
    </row>
    <row r="77" spans="1:29" ht="12">
      <c r="A77" s="2">
        <v>72</v>
      </c>
      <c r="C77" s="1" t="s">
        <v>273</v>
      </c>
      <c r="D77" s="1" t="s">
        <v>367</v>
      </c>
      <c r="E77" s="25">
        <f t="shared" si="2"/>
        <v>178</v>
      </c>
      <c r="F77" s="14"/>
      <c r="G77" s="28"/>
      <c r="H77" s="21"/>
      <c r="I77" s="21"/>
      <c r="J77" s="21">
        <v>14</v>
      </c>
      <c r="K77" s="21"/>
      <c r="L77" s="21">
        <v>27</v>
      </c>
      <c r="M77" s="21">
        <v>11</v>
      </c>
      <c r="N77" s="18">
        <v>60</v>
      </c>
      <c r="O77" s="21">
        <f>53+8</f>
        <v>61</v>
      </c>
      <c r="P77">
        <v>4</v>
      </c>
      <c r="R77" s="9">
        <v>1</v>
      </c>
      <c r="AC77" s="2"/>
    </row>
    <row r="78" spans="1:33" ht="12">
      <c r="A78" s="2">
        <v>73</v>
      </c>
      <c r="C78" s="1" t="s">
        <v>462</v>
      </c>
      <c r="D78" s="1" t="s">
        <v>16</v>
      </c>
      <c r="E78" s="25">
        <f t="shared" si="2"/>
        <v>174</v>
      </c>
      <c r="F78" s="14"/>
      <c r="G78" s="28"/>
      <c r="H78" s="21"/>
      <c r="I78" s="21"/>
      <c r="J78" s="21"/>
      <c r="K78" s="21"/>
      <c r="L78" s="21">
        <v>36</v>
      </c>
      <c r="M78" s="21">
        <v>137</v>
      </c>
      <c r="N78" s="18">
        <v>1</v>
      </c>
      <c r="O78" s="18"/>
      <c r="R78" s="9"/>
      <c r="AG78" s="2"/>
    </row>
    <row r="79" spans="1:23" ht="12">
      <c r="A79" s="2">
        <v>73</v>
      </c>
      <c r="C79" s="1" t="s">
        <v>58</v>
      </c>
      <c r="D79" s="1" t="s">
        <v>59</v>
      </c>
      <c r="E79" s="25">
        <f t="shared" si="2"/>
        <v>174</v>
      </c>
      <c r="F79" s="14"/>
      <c r="G79" s="28"/>
      <c r="H79" s="21"/>
      <c r="I79" s="21"/>
      <c r="J79" s="21"/>
      <c r="K79" s="21"/>
      <c r="L79" s="21"/>
      <c r="M79" s="21"/>
      <c r="N79" s="18"/>
      <c r="O79" s="21"/>
      <c r="R79" s="9"/>
      <c r="T79" s="2">
        <v>17</v>
      </c>
      <c r="U79" s="2">
        <v>7</v>
      </c>
      <c r="V79" s="2">
        <v>55</v>
      </c>
      <c r="W79" s="2">
        <v>95</v>
      </c>
    </row>
    <row r="80" spans="1:23" ht="12">
      <c r="A80" s="2">
        <v>75</v>
      </c>
      <c r="C80" s="1" t="s">
        <v>64</v>
      </c>
      <c r="D80" s="1" t="s">
        <v>65</v>
      </c>
      <c r="E80" s="25">
        <f t="shared" si="2"/>
        <v>172</v>
      </c>
      <c r="F80" s="15" t="s">
        <v>98</v>
      </c>
      <c r="G80" s="30"/>
      <c r="H80" s="22"/>
      <c r="I80" s="22"/>
      <c r="J80" s="22"/>
      <c r="K80" s="22"/>
      <c r="L80" s="22"/>
      <c r="M80" s="21"/>
      <c r="N80" s="18"/>
      <c r="O80" s="22"/>
      <c r="P80" s="9">
        <v>11</v>
      </c>
      <c r="Q80" s="10"/>
      <c r="R80" s="9"/>
      <c r="S80" s="2">
        <v>59</v>
      </c>
      <c r="T80" s="2">
        <v>21</v>
      </c>
      <c r="V80" s="2">
        <v>20</v>
      </c>
      <c r="W80" s="2">
        <v>61</v>
      </c>
    </row>
    <row r="81" spans="1:41" ht="12">
      <c r="A81" s="2">
        <v>76</v>
      </c>
      <c r="C81" s="1" t="s">
        <v>143</v>
      </c>
      <c r="D81" s="1" t="s">
        <v>10</v>
      </c>
      <c r="E81" s="25">
        <f t="shared" si="2"/>
        <v>158</v>
      </c>
      <c r="F81" s="14"/>
      <c r="G81" s="28"/>
      <c r="H81" s="21"/>
      <c r="I81" s="21"/>
      <c r="J81" s="21"/>
      <c r="K81" s="21"/>
      <c r="L81" s="21"/>
      <c r="M81" s="21"/>
      <c r="N81" s="18"/>
      <c r="O81" s="21"/>
      <c r="R81" s="9"/>
      <c r="AI81" s="2">
        <v>59</v>
      </c>
      <c r="AJ81">
        <v>47</v>
      </c>
      <c r="AK81">
        <f>4+48</f>
        <v>52</v>
      </c>
      <c r="AO81" t="s">
        <v>0</v>
      </c>
    </row>
    <row r="82" spans="1:38" ht="12">
      <c r="A82" s="2">
        <v>77</v>
      </c>
      <c r="C82" s="1" t="s">
        <v>187</v>
      </c>
      <c r="D82" s="1" t="s">
        <v>18</v>
      </c>
      <c r="E82" s="25">
        <f t="shared" si="2"/>
        <v>153</v>
      </c>
      <c r="F82" s="16"/>
      <c r="G82" s="31"/>
      <c r="H82" s="23"/>
      <c r="I82" s="23"/>
      <c r="J82" s="23"/>
      <c r="K82" s="23"/>
      <c r="L82" s="23"/>
      <c r="M82" s="21"/>
      <c r="N82" s="18"/>
      <c r="O82" s="23"/>
      <c r="P82" s="12"/>
      <c r="Q82" s="12"/>
      <c r="R82" s="9"/>
      <c r="AI82" s="2">
        <v>38</v>
      </c>
      <c r="AJ82">
        <f>19+38</f>
        <v>57</v>
      </c>
      <c r="AK82">
        <f>4+45</f>
        <v>49</v>
      </c>
      <c r="AL82">
        <v>9</v>
      </c>
    </row>
    <row r="83" spans="1:21" ht="12">
      <c r="A83" s="2">
        <v>78</v>
      </c>
      <c r="C83" s="1" t="s">
        <v>420</v>
      </c>
      <c r="D83" s="1" t="s">
        <v>83</v>
      </c>
      <c r="E83" s="25">
        <f t="shared" si="2"/>
        <v>152</v>
      </c>
      <c r="F83" s="14"/>
      <c r="G83" s="28"/>
      <c r="H83" s="21"/>
      <c r="I83" s="21"/>
      <c r="J83" s="21"/>
      <c r="K83" s="21"/>
      <c r="L83" s="21"/>
      <c r="M83" s="21"/>
      <c r="N83" s="18"/>
      <c r="O83" s="21"/>
      <c r="Q83">
        <v>23</v>
      </c>
      <c r="R83" s="9"/>
      <c r="S83" s="2">
        <v>49</v>
      </c>
      <c r="T83" s="2">
        <v>39</v>
      </c>
      <c r="U83" s="2">
        <v>41</v>
      </c>
    </row>
    <row r="84" spans="1:32" ht="12">
      <c r="A84" s="2">
        <f aca="true" t="shared" si="3" ref="A84:A95">A83+1</f>
        <v>79</v>
      </c>
      <c r="C84" s="1" t="s">
        <v>24</v>
      </c>
      <c r="D84" s="1" t="s">
        <v>78</v>
      </c>
      <c r="E84" s="25">
        <f t="shared" si="2"/>
        <v>150</v>
      </c>
      <c r="F84" s="14"/>
      <c r="G84" s="28"/>
      <c r="H84" s="21"/>
      <c r="I84" s="21"/>
      <c r="J84" s="21"/>
      <c r="K84" s="21"/>
      <c r="L84" s="21"/>
      <c r="M84" s="21"/>
      <c r="N84" s="18"/>
      <c r="O84" s="21">
        <v>14</v>
      </c>
      <c r="R84" s="9"/>
      <c r="T84" s="2">
        <f>1+2</f>
        <v>3</v>
      </c>
      <c r="AC84" s="2">
        <v>5</v>
      </c>
      <c r="AD84" s="2">
        <v>57</v>
      </c>
      <c r="AE84" s="2">
        <v>36</v>
      </c>
      <c r="AF84" s="2">
        <v>35</v>
      </c>
    </row>
    <row r="85" spans="1:37" ht="12">
      <c r="A85" s="2">
        <f t="shared" si="3"/>
        <v>80</v>
      </c>
      <c r="C85" s="1" t="s">
        <v>86</v>
      </c>
      <c r="D85" s="1" t="s">
        <v>57</v>
      </c>
      <c r="E85" s="25">
        <f t="shared" si="2"/>
        <v>150</v>
      </c>
      <c r="F85" s="14"/>
      <c r="G85" s="28"/>
      <c r="H85" s="21"/>
      <c r="I85" s="21"/>
      <c r="J85" s="21"/>
      <c r="K85" s="21"/>
      <c r="L85" s="21"/>
      <c r="M85" s="21"/>
      <c r="N85" s="18"/>
      <c r="O85" s="21"/>
      <c r="R85" s="9"/>
      <c r="Y85" s="2">
        <v>19</v>
      </c>
      <c r="Z85" s="2">
        <v>13</v>
      </c>
      <c r="AA85" s="2">
        <v>4</v>
      </c>
      <c r="AD85" s="2">
        <v>0</v>
      </c>
      <c r="AE85" s="2">
        <v>37</v>
      </c>
      <c r="AG85" s="2">
        <v>32</v>
      </c>
      <c r="AH85" s="2">
        <v>9</v>
      </c>
      <c r="AI85" s="2">
        <v>14</v>
      </c>
      <c r="AJ85">
        <v>6</v>
      </c>
      <c r="AK85">
        <f>3+13</f>
        <v>16</v>
      </c>
    </row>
    <row r="86" spans="1:34" ht="12">
      <c r="A86" s="2">
        <v>81</v>
      </c>
      <c r="C86" s="1" t="s">
        <v>68</v>
      </c>
      <c r="D86" s="1" t="s">
        <v>69</v>
      </c>
      <c r="E86" s="25">
        <f t="shared" si="2"/>
        <v>145</v>
      </c>
      <c r="F86" s="14"/>
      <c r="G86" s="28"/>
      <c r="H86" s="21"/>
      <c r="I86" s="21"/>
      <c r="J86" s="21"/>
      <c r="K86" s="21"/>
      <c r="L86" s="21"/>
      <c r="M86" s="21"/>
      <c r="N86" s="18"/>
      <c r="O86" s="21"/>
      <c r="R86" s="9"/>
      <c r="AE86" s="2">
        <v>5</v>
      </c>
      <c r="AF86" s="2">
        <v>8</v>
      </c>
      <c r="AG86" s="2">
        <v>90</v>
      </c>
      <c r="AH86" s="2">
        <v>42</v>
      </c>
    </row>
    <row r="87" spans="1:38" ht="12">
      <c r="A87" s="2">
        <v>82</v>
      </c>
      <c r="C87" s="1" t="s">
        <v>209</v>
      </c>
      <c r="D87" s="1" t="s">
        <v>32</v>
      </c>
      <c r="E87" s="25">
        <f t="shared" si="2"/>
        <v>144</v>
      </c>
      <c r="F87" s="13" t="s">
        <v>52</v>
      </c>
      <c r="G87" s="29"/>
      <c r="H87" s="20"/>
      <c r="I87" s="20"/>
      <c r="J87" s="20"/>
      <c r="K87" s="20"/>
      <c r="L87" s="20"/>
      <c r="M87" s="21"/>
      <c r="N87" s="19"/>
      <c r="O87" s="20"/>
      <c r="P87" s="1"/>
      <c r="Q87" s="1"/>
      <c r="R87" s="8"/>
      <c r="AI87" s="2">
        <v>31</v>
      </c>
      <c r="AJ87">
        <v>74</v>
      </c>
      <c r="AK87">
        <f>13+25</f>
        <v>38</v>
      </c>
      <c r="AL87">
        <v>1</v>
      </c>
    </row>
    <row r="88" spans="1:25" ht="12">
      <c r="A88" s="2">
        <f t="shared" si="3"/>
        <v>83</v>
      </c>
      <c r="C88" s="1" t="s">
        <v>70</v>
      </c>
      <c r="D88" s="1" t="s">
        <v>71</v>
      </c>
      <c r="E88" s="25">
        <f t="shared" si="2"/>
        <v>143</v>
      </c>
      <c r="F88" s="14"/>
      <c r="G88" s="28"/>
      <c r="H88" s="21"/>
      <c r="I88" s="21"/>
      <c r="J88" s="21"/>
      <c r="K88" s="21"/>
      <c r="L88" s="21"/>
      <c r="M88" s="21"/>
      <c r="N88" s="18"/>
      <c r="O88" s="21"/>
      <c r="R88" s="9"/>
      <c r="V88" s="2">
        <v>29</v>
      </c>
      <c r="X88" s="2">
        <v>78</v>
      </c>
      <c r="Y88" s="2">
        <v>36</v>
      </c>
    </row>
    <row r="89" spans="1:33" ht="12">
      <c r="A89" s="2">
        <f t="shared" si="3"/>
        <v>84</v>
      </c>
      <c r="C89" s="1" t="s">
        <v>451</v>
      </c>
      <c r="D89" s="1" t="s">
        <v>73</v>
      </c>
      <c r="E89" s="25">
        <f t="shared" si="2"/>
        <v>141</v>
      </c>
      <c r="F89" s="13" t="s">
        <v>98</v>
      </c>
      <c r="G89" s="29"/>
      <c r="H89" s="20"/>
      <c r="I89" s="20"/>
      <c r="J89" s="20"/>
      <c r="K89" s="19">
        <v>23</v>
      </c>
      <c r="L89" s="19">
        <v>42</v>
      </c>
      <c r="M89" s="21">
        <v>51</v>
      </c>
      <c r="N89" s="18">
        <v>25</v>
      </c>
      <c r="O89" s="18"/>
      <c r="R89" s="9"/>
      <c r="AG89" s="2"/>
    </row>
    <row r="90" spans="1:24" ht="12">
      <c r="A90" s="2">
        <f t="shared" si="3"/>
        <v>85</v>
      </c>
      <c r="C90" s="1" t="s">
        <v>72</v>
      </c>
      <c r="D90" s="1" t="s">
        <v>73</v>
      </c>
      <c r="E90" s="25">
        <f t="shared" si="2"/>
        <v>138</v>
      </c>
      <c r="F90" s="14"/>
      <c r="G90" s="28"/>
      <c r="H90" s="21"/>
      <c r="I90" s="21"/>
      <c r="J90" s="21"/>
      <c r="K90" s="21"/>
      <c r="L90" s="21"/>
      <c r="M90" s="21"/>
      <c r="N90" s="18"/>
      <c r="O90" s="21"/>
      <c r="R90" s="9"/>
      <c r="S90" s="2">
        <v>1</v>
      </c>
      <c r="T90" s="2">
        <v>11</v>
      </c>
      <c r="U90" s="2">
        <f>1+18</f>
        <v>19</v>
      </c>
      <c r="V90" s="2">
        <v>40</v>
      </c>
      <c r="W90" s="2">
        <v>31</v>
      </c>
      <c r="X90" s="2">
        <v>36</v>
      </c>
    </row>
    <row r="91" spans="1:28" ht="12">
      <c r="A91" s="2">
        <f t="shared" si="3"/>
        <v>86</v>
      </c>
      <c r="C91" s="1" t="s">
        <v>76</v>
      </c>
      <c r="D91" s="1" t="s">
        <v>77</v>
      </c>
      <c r="E91" s="25">
        <f t="shared" si="2"/>
        <v>137</v>
      </c>
      <c r="F91" s="14"/>
      <c r="G91" s="28"/>
      <c r="H91" s="21"/>
      <c r="I91" s="21"/>
      <c r="J91" s="21"/>
      <c r="K91" s="21"/>
      <c r="L91" s="21"/>
      <c r="M91" s="21"/>
      <c r="N91" s="18"/>
      <c r="O91" s="21"/>
      <c r="R91" s="9"/>
      <c r="W91" s="2">
        <v>6</v>
      </c>
      <c r="X91" s="2">
        <v>17</v>
      </c>
      <c r="Y91" s="2">
        <v>14</v>
      </c>
      <c r="Z91" s="2">
        <v>71</v>
      </c>
      <c r="AA91" s="2">
        <v>25</v>
      </c>
      <c r="AB91" s="2">
        <v>4</v>
      </c>
    </row>
    <row r="92" spans="1:37" ht="12">
      <c r="A92" s="2">
        <f t="shared" si="3"/>
        <v>87</v>
      </c>
      <c r="C92" s="1" t="s">
        <v>138</v>
      </c>
      <c r="D92" s="1" t="s">
        <v>14</v>
      </c>
      <c r="E92" s="25">
        <f t="shared" si="2"/>
        <v>136</v>
      </c>
      <c r="F92" s="13" t="s">
        <v>98</v>
      </c>
      <c r="G92" s="29"/>
      <c r="H92" s="20"/>
      <c r="I92" s="20"/>
      <c r="J92" s="20"/>
      <c r="K92" s="20"/>
      <c r="L92" s="20"/>
      <c r="M92" s="21"/>
      <c r="N92" s="19"/>
      <c r="O92" s="20"/>
      <c r="P92" s="1"/>
      <c r="Q92" s="1"/>
      <c r="R92" s="8"/>
      <c r="AH92" s="2">
        <v>62</v>
      </c>
      <c r="AJ92">
        <v>52</v>
      </c>
      <c r="AK92">
        <f>6+16</f>
        <v>22</v>
      </c>
    </row>
    <row r="93" spans="1:38" ht="12">
      <c r="A93" s="2">
        <f t="shared" si="3"/>
        <v>88</v>
      </c>
      <c r="C93" s="1" t="s">
        <v>388</v>
      </c>
      <c r="D93" s="1" t="s">
        <v>389</v>
      </c>
      <c r="E93" s="25">
        <f t="shared" si="2"/>
        <v>134</v>
      </c>
      <c r="F93" s="14"/>
      <c r="G93" s="28"/>
      <c r="H93" s="21"/>
      <c r="I93" s="21"/>
      <c r="J93" s="21"/>
      <c r="K93" s="21"/>
      <c r="L93" s="21"/>
      <c r="M93" s="21"/>
      <c r="N93" s="18"/>
      <c r="O93" s="21"/>
      <c r="R93" s="9"/>
      <c r="T93" s="2"/>
      <c r="U93" s="2"/>
      <c r="AF93" s="2"/>
      <c r="AG93" s="2"/>
      <c r="AH93" s="2"/>
      <c r="AI93" s="2"/>
      <c r="AK93">
        <f>94+8</f>
        <v>102</v>
      </c>
      <c r="AL93">
        <v>32</v>
      </c>
    </row>
    <row r="94" spans="1:33" ht="12">
      <c r="A94" s="2">
        <f t="shared" si="3"/>
        <v>89</v>
      </c>
      <c r="C94" s="1" t="s">
        <v>485</v>
      </c>
      <c r="D94" s="1" t="s">
        <v>486</v>
      </c>
      <c r="E94" s="25">
        <f t="shared" si="2"/>
        <v>132</v>
      </c>
      <c r="F94" s="14"/>
      <c r="G94" s="28"/>
      <c r="H94" s="21"/>
      <c r="I94" s="21">
        <v>6</v>
      </c>
      <c r="J94" s="21"/>
      <c r="K94" s="21">
        <v>62</v>
      </c>
      <c r="L94" s="21">
        <v>64</v>
      </c>
      <c r="M94" s="21"/>
      <c r="N94" s="18"/>
      <c r="O94" s="18"/>
      <c r="R94" s="9"/>
      <c r="AG94" s="2"/>
    </row>
    <row r="95" spans="1:35" ht="12">
      <c r="A95" s="2">
        <f t="shared" si="3"/>
        <v>90</v>
      </c>
      <c r="C95" s="1" t="s">
        <v>79</v>
      </c>
      <c r="D95" s="1" t="s">
        <v>80</v>
      </c>
      <c r="E95" s="25">
        <f t="shared" si="2"/>
        <v>130</v>
      </c>
      <c r="F95" s="14"/>
      <c r="G95" s="28"/>
      <c r="H95" s="21"/>
      <c r="I95" s="21"/>
      <c r="J95" s="21"/>
      <c r="K95" s="21"/>
      <c r="L95" s="21"/>
      <c r="M95" s="21"/>
      <c r="N95" s="18"/>
      <c r="O95" s="21"/>
      <c r="R95" s="9"/>
      <c r="AB95" s="2">
        <v>3</v>
      </c>
      <c r="AF95" s="2">
        <v>7</v>
      </c>
      <c r="AG95" s="2">
        <v>17</v>
      </c>
      <c r="AH95" s="2">
        <v>98</v>
      </c>
      <c r="AI95" s="2">
        <v>5</v>
      </c>
    </row>
    <row r="96" spans="1:28" ht="12">
      <c r="A96" s="2">
        <v>91</v>
      </c>
      <c r="C96" s="1" t="s">
        <v>81</v>
      </c>
      <c r="D96" s="1" t="s">
        <v>82</v>
      </c>
      <c r="E96" s="25">
        <f t="shared" si="2"/>
        <v>129</v>
      </c>
      <c r="F96" s="14"/>
      <c r="G96" s="28"/>
      <c r="H96" s="21"/>
      <c r="I96" s="21"/>
      <c r="J96" s="21"/>
      <c r="K96" s="21"/>
      <c r="L96" s="21"/>
      <c r="M96" s="21"/>
      <c r="N96" s="18"/>
      <c r="O96" s="21"/>
      <c r="R96" s="9"/>
      <c r="Y96" s="2">
        <v>65</v>
      </c>
      <c r="Z96" s="2">
        <v>44</v>
      </c>
      <c r="AA96" s="2">
        <v>16</v>
      </c>
      <c r="AB96" s="2">
        <v>4</v>
      </c>
    </row>
    <row r="97" spans="1:35" ht="12">
      <c r="A97" s="2">
        <v>92</v>
      </c>
      <c r="C97" s="1" t="s">
        <v>84</v>
      </c>
      <c r="D97" s="1" t="s">
        <v>85</v>
      </c>
      <c r="E97" s="25">
        <f t="shared" si="2"/>
        <v>128</v>
      </c>
      <c r="F97" s="14"/>
      <c r="G97" s="28"/>
      <c r="H97" s="21"/>
      <c r="I97" s="21"/>
      <c r="J97" s="21"/>
      <c r="K97" s="21"/>
      <c r="L97" s="21"/>
      <c r="M97" s="21"/>
      <c r="N97" s="18"/>
      <c r="O97" s="21"/>
      <c r="R97" s="9"/>
      <c r="AE97" s="2">
        <v>17</v>
      </c>
      <c r="AF97" s="2">
        <v>35</v>
      </c>
      <c r="AG97" s="2">
        <v>76</v>
      </c>
      <c r="AI97" s="1" t="s">
        <v>0</v>
      </c>
    </row>
    <row r="98" spans="1:31" ht="12">
      <c r="A98" s="2">
        <v>93</v>
      </c>
      <c r="B98" t="s">
        <v>0</v>
      </c>
      <c r="C98" s="1" t="s">
        <v>427</v>
      </c>
      <c r="D98" s="1" t="s">
        <v>428</v>
      </c>
      <c r="E98" s="25">
        <f t="shared" si="2"/>
        <v>127</v>
      </c>
      <c r="F98" s="14" t="s">
        <v>436</v>
      </c>
      <c r="G98" s="28"/>
      <c r="H98" s="21"/>
      <c r="I98" s="21"/>
      <c r="J98" s="21"/>
      <c r="K98" s="21"/>
      <c r="L98" s="21"/>
      <c r="M98" s="21"/>
      <c r="N98" s="18"/>
      <c r="O98" s="21"/>
      <c r="P98">
        <v>127</v>
      </c>
      <c r="R98" s="9"/>
      <c r="AC98" s="2"/>
      <c r="AD98" s="2"/>
      <c r="AE98" s="2"/>
    </row>
    <row r="99" spans="1:20" ht="12">
      <c r="A99" s="2">
        <v>94</v>
      </c>
      <c r="C99" s="1" t="s">
        <v>102</v>
      </c>
      <c r="D99" s="1" t="s">
        <v>103</v>
      </c>
      <c r="E99" s="25">
        <f t="shared" si="2"/>
        <v>124</v>
      </c>
      <c r="F99" s="14" t="s">
        <v>98</v>
      </c>
      <c r="G99" s="28"/>
      <c r="H99" s="21"/>
      <c r="I99" s="21"/>
      <c r="J99" s="21"/>
      <c r="K99" s="21"/>
      <c r="L99" s="21"/>
      <c r="M99" s="21"/>
      <c r="N99" s="18"/>
      <c r="O99" s="21"/>
      <c r="P99">
        <v>10</v>
      </c>
      <c r="Q99">
        <v>13</v>
      </c>
      <c r="R99" s="9"/>
      <c r="S99" s="2">
        <f>79+14</f>
        <v>93</v>
      </c>
      <c r="T99" s="2">
        <v>8</v>
      </c>
    </row>
    <row r="100" spans="1:25" ht="12">
      <c r="A100" s="2">
        <v>95</v>
      </c>
      <c r="C100" s="1" t="s">
        <v>89</v>
      </c>
      <c r="D100" s="1" t="s">
        <v>90</v>
      </c>
      <c r="E100" s="25">
        <f t="shared" si="2"/>
        <v>120</v>
      </c>
      <c r="F100" s="14"/>
      <c r="G100" s="28"/>
      <c r="H100" s="21"/>
      <c r="I100" s="21"/>
      <c r="J100" s="21"/>
      <c r="K100" s="21"/>
      <c r="L100" s="21"/>
      <c r="M100" s="21"/>
      <c r="N100" s="18"/>
      <c r="O100" s="21"/>
      <c r="R100" s="9"/>
      <c r="W100" s="2">
        <v>28</v>
      </c>
      <c r="X100" s="2">
        <v>86</v>
      </c>
      <c r="Y100" s="2">
        <v>6</v>
      </c>
    </row>
    <row r="101" spans="1:20" ht="12">
      <c r="A101" s="2">
        <v>95</v>
      </c>
      <c r="C101" s="1" t="s">
        <v>95</v>
      </c>
      <c r="D101" s="1" t="s">
        <v>96</v>
      </c>
      <c r="E101" s="25">
        <f t="shared" si="2"/>
        <v>120</v>
      </c>
      <c r="F101" s="14" t="s">
        <v>98</v>
      </c>
      <c r="G101" s="28"/>
      <c r="H101" s="21"/>
      <c r="I101" s="21"/>
      <c r="J101" s="21"/>
      <c r="K101" s="21"/>
      <c r="L101" s="21"/>
      <c r="M101" s="21"/>
      <c r="N101" s="18"/>
      <c r="O101" s="21"/>
      <c r="P101">
        <v>7</v>
      </c>
      <c r="Q101">
        <v>8</v>
      </c>
      <c r="R101" s="9"/>
      <c r="S101" s="2">
        <f>23+82</f>
        <v>105</v>
      </c>
      <c r="T101" s="1" t="s">
        <v>0</v>
      </c>
    </row>
    <row r="102" spans="1:36" ht="12">
      <c r="A102" s="2">
        <v>95</v>
      </c>
      <c r="C102" s="1" t="s">
        <v>91</v>
      </c>
      <c r="D102" s="1" t="s">
        <v>92</v>
      </c>
      <c r="E102" s="25">
        <f t="shared" si="2"/>
        <v>120</v>
      </c>
      <c r="F102" s="14"/>
      <c r="G102" s="28"/>
      <c r="H102" s="21"/>
      <c r="I102" s="21"/>
      <c r="J102" s="21"/>
      <c r="K102" s="21"/>
      <c r="L102" s="21"/>
      <c r="M102" s="21"/>
      <c r="N102" s="18"/>
      <c r="O102" s="21"/>
      <c r="R102" s="9"/>
      <c r="AH102" s="2">
        <v>71</v>
      </c>
      <c r="AI102" s="2">
        <v>48</v>
      </c>
      <c r="AJ102">
        <v>1</v>
      </c>
    </row>
    <row r="103" spans="1:20" ht="12">
      <c r="A103" s="2">
        <v>98</v>
      </c>
      <c r="C103" s="1" t="s">
        <v>251</v>
      </c>
      <c r="D103" s="1" t="s">
        <v>252</v>
      </c>
      <c r="E103" s="25">
        <f t="shared" si="2"/>
        <v>118</v>
      </c>
      <c r="F103" s="14"/>
      <c r="G103" s="28"/>
      <c r="H103" s="21"/>
      <c r="I103" s="21"/>
      <c r="J103" s="21"/>
      <c r="K103" s="21"/>
      <c r="L103" s="21">
        <v>0</v>
      </c>
      <c r="M103" s="21">
        <v>7</v>
      </c>
      <c r="N103" s="18">
        <v>72</v>
      </c>
      <c r="O103" s="21">
        <v>27</v>
      </c>
      <c r="R103" s="9"/>
      <c r="S103" s="2">
        <f>2+10</f>
        <v>12</v>
      </c>
      <c r="T103" s="1" t="s">
        <v>0</v>
      </c>
    </row>
    <row r="104" spans="1:38" ht="12">
      <c r="A104" s="2">
        <v>99</v>
      </c>
      <c r="C104" s="1" t="s">
        <v>391</v>
      </c>
      <c r="D104" s="1" t="s">
        <v>156</v>
      </c>
      <c r="E104" s="25">
        <f t="shared" si="2"/>
        <v>117</v>
      </c>
      <c r="F104" s="13" t="s">
        <v>98</v>
      </c>
      <c r="G104" s="29"/>
      <c r="H104" s="20"/>
      <c r="I104" s="20"/>
      <c r="J104" s="20"/>
      <c r="K104" s="20"/>
      <c r="L104" s="20"/>
      <c r="M104" s="21"/>
      <c r="N104" s="19"/>
      <c r="O104" s="20"/>
      <c r="P104" s="1"/>
      <c r="Q104" s="1"/>
      <c r="R104" s="8"/>
      <c r="AB104" s="2"/>
      <c r="AK104">
        <v>38</v>
      </c>
      <c r="AL104">
        <v>79</v>
      </c>
    </row>
    <row r="105" spans="1:25" ht="12">
      <c r="A105" s="2">
        <v>99</v>
      </c>
      <c r="C105" s="1" t="s">
        <v>87</v>
      </c>
      <c r="D105" s="1" t="s">
        <v>88</v>
      </c>
      <c r="E105" s="25">
        <f t="shared" si="2"/>
        <v>117</v>
      </c>
      <c r="F105" s="14"/>
      <c r="G105" s="28"/>
      <c r="H105" s="21"/>
      <c r="I105" s="21"/>
      <c r="J105" s="21"/>
      <c r="K105" s="21"/>
      <c r="L105" s="21"/>
      <c r="M105" s="21"/>
      <c r="N105" s="18"/>
      <c r="O105" s="21"/>
      <c r="R105" s="9"/>
      <c r="U105" s="2">
        <v>0</v>
      </c>
      <c r="W105" s="2">
        <v>54</v>
      </c>
      <c r="X105" s="2">
        <v>52</v>
      </c>
      <c r="Y105" s="2">
        <v>11</v>
      </c>
    </row>
    <row r="106" spans="1:23" ht="12">
      <c r="A106" s="2">
        <v>101</v>
      </c>
      <c r="C106" s="1" t="s">
        <v>134</v>
      </c>
      <c r="D106" s="1" t="s">
        <v>10</v>
      </c>
      <c r="E106" s="25">
        <f t="shared" si="2"/>
        <v>114</v>
      </c>
      <c r="F106" s="13" t="s">
        <v>98</v>
      </c>
      <c r="G106" s="29"/>
      <c r="H106" s="20"/>
      <c r="I106" s="20"/>
      <c r="J106" s="20"/>
      <c r="K106" s="20"/>
      <c r="L106" s="20"/>
      <c r="M106" s="21"/>
      <c r="N106" s="19"/>
      <c r="O106" s="20"/>
      <c r="P106" s="1"/>
      <c r="Q106" s="8">
        <v>27</v>
      </c>
      <c r="R106" s="8">
        <v>23</v>
      </c>
      <c r="T106" s="2">
        <f>24+3</f>
        <v>27</v>
      </c>
      <c r="U106" s="2">
        <f>19+7</f>
        <v>26</v>
      </c>
      <c r="V106" s="2">
        <v>8</v>
      </c>
      <c r="W106" s="2">
        <v>3</v>
      </c>
    </row>
    <row r="107" spans="1:20" ht="12">
      <c r="A107" s="2">
        <f>A106+1</f>
        <v>102</v>
      </c>
      <c r="C107" s="1" t="s">
        <v>264</v>
      </c>
      <c r="D107" s="1" t="s">
        <v>265</v>
      </c>
      <c r="E107" s="25">
        <f t="shared" si="2"/>
        <v>107</v>
      </c>
      <c r="F107" s="15"/>
      <c r="G107" s="30"/>
      <c r="H107" s="22"/>
      <c r="I107" s="22"/>
      <c r="J107" s="22"/>
      <c r="K107" s="22"/>
      <c r="L107" s="22"/>
      <c r="M107" s="21"/>
      <c r="N107" s="18">
        <v>2</v>
      </c>
      <c r="O107" s="22"/>
      <c r="P107" s="10"/>
      <c r="Q107" s="9">
        <v>49</v>
      </c>
      <c r="R107" s="9">
        <v>46</v>
      </c>
      <c r="T107" s="2">
        <v>10</v>
      </c>
    </row>
    <row r="108" spans="1:21" ht="12">
      <c r="A108" s="2">
        <v>103</v>
      </c>
      <c r="C108" s="1" t="s">
        <v>97</v>
      </c>
      <c r="D108" s="1" t="s">
        <v>92</v>
      </c>
      <c r="E108" s="25">
        <f t="shared" si="2"/>
        <v>105</v>
      </c>
      <c r="F108" s="13" t="s">
        <v>98</v>
      </c>
      <c r="G108" s="29"/>
      <c r="H108" s="20"/>
      <c r="I108" s="20"/>
      <c r="J108" s="20"/>
      <c r="K108" s="20"/>
      <c r="L108" s="20"/>
      <c r="M108" s="21"/>
      <c r="N108" s="19"/>
      <c r="O108" s="20"/>
      <c r="P108" s="1"/>
      <c r="Q108" s="1"/>
      <c r="R108" s="8"/>
      <c r="S108" s="2">
        <v>36</v>
      </c>
      <c r="T108" s="2">
        <v>38</v>
      </c>
      <c r="U108" s="2">
        <f>25+6</f>
        <v>31</v>
      </c>
    </row>
    <row r="109" spans="1:31" ht="12">
      <c r="A109" s="2">
        <v>104</v>
      </c>
      <c r="C109" s="1" t="s">
        <v>99</v>
      </c>
      <c r="D109" s="1" t="s">
        <v>100</v>
      </c>
      <c r="E109" s="25">
        <f t="shared" si="2"/>
        <v>104</v>
      </c>
      <c r="F109" s="14"/>
      <c r="G109" s="28"/>
      <c r="H109" s="21"/>
      <c r="I109" s="21"/>
      <c r="J109" s="21"/>
      <c r="K109" s="21"/>
      <c r="L109" s="21"/>
      <c r="M109" s="21"/>
      <c r="N109" s="18"/>
      <c r="O109" s="21"/>
      <c r="R109" s="9"/>
      <c r="V109" s="2">
        <v>26</v>
      </c>
      <c r="AB109" s="2">
        <v>17</v>
      </c>
      <c r="AC109" s="2">
        <v>13</v>
      </c>
      <c r="AD109" s="2">
        <v>25</v>
      </c>
      <c r="AE109" s="2">
        <v>23</v>
      </c>
    </row>
    <row r="110" spans="1:38" ht="12">
      <c r="A110" s="2">
        <v>104</v>
      </c>
      <c r="C110" s="1" t="s">
        <v>390</v>
      </c>
      <c r="D110" s="1" t="s">
        <v>101</v>
      </c>
      <c r="E110" s="25">
        <f t="shared" si="2"/>
        <v>104</v>
      </c>
      <c r="F110" s="14"/>
      <c r="G110" s="28"/>
      <c r="H110" s="21"/>
      <c r="I110" s="21"/>
      <c r="J110" s="21"/>
      <c r="K110" s="21"/>
      <c r="L110" s="21"/>
      <c r="M110" s="21"/>
      <c r="N110" s="18"/>
      <c r="O110" s="21"/>
      <c r="R110" s="9"/>
      <c r="AC110" s="2"/>
      <c r="AD110" s="2"/>
      <c r="AE110" s="2"/>
      <c r="AK110">
        <v>55</v>
      </c>
      <c r="AL110">
        <v>49</v>
      </c>
    </row>
    <row r="111" spans="1:30" ht="12">
      <c r="A111" s="2">
        <v>106</v>
      </c>
      <c r="C111" s="1" t="s">
        <v>79</v>
      </c>
      <c r="D111" s="1" t="s">
        <v>101</v>
      </c>
      <c r="E111" s="25">
        <f t="shared" si="2"/>
        <v>101</v>
      </c>
      <c r="F111" s="14"/>
      <c r="G111" s="28"/>
      <c r="H111" s="21"/>
      <c r="I111" s="21"/>
      <c r="J111" s="21"/>
      <c r="K111" s="21"/>
      <c r="L111" s="21"/>
      <c r="M111" s="21"/>
      <c r="N111" s="18"/>
      <c r="O111" s="21"/>
      <c r="R111" s="9"/>
      <c r="W111" s="2">
        <v>5</v>
      </c>
      <c r="Y111" s="2">
        <v>3</v>
      </c>
      <c r="Z111" s="2">
        <v>39</v>
      </c>
      <c r="AA111" s="2">
        <v>10</v>
      </c>
      <c r="AB111" s="2">
        <v>10</v>
      </c>
      <c r="AC111" s="2">
        <v>34</v>
      </c>
      <c r="AD111" s="2">
        <v>0</v>
      </c>
    </row>
    <row r="112" spans="1:33" ht="12">
      <c r="A112" s="2">
        <v>107</v>
      </c>
      <c r="C112" s="1" t="s">
        <v>513</v>
      </c>
      <c r="D112" s="1" t="s">
        <v>156</v>
      </c>
      <c r="E112" s="25">
        <f t="shared" si="2"/>
        <v>100</v>
      </c>
      <c r="F112" s="14"/>
      <c r="G112" s="28"/>
      <c r="H112" s="21"/>
      <c r="I112" s="21"/>
      <c r="J112" s="21"/>
      <c r="K112" s="21">
        <v>100</v>
      </c>
      <c r="L112" s="21"/>
      <c r="M112" s="21"/>
      <c r="N112" s="18"/>
      <c r="O112" s="18"/>
      <c r="R112" s="9"/>
      <c r="AG112" s="2"/>
    </row>
    <row r="113" spans="1:28" ht="12">
      <c r="A113" s="2">
        <v>108</v>
      </c>
      <c r="C113" s="1" t="s">
        <v>432</v>
      </c>
      <c r="D113" s="1" t="s">
        <v>117</v>
      </c>
      <c r="E113" s="25">
        <f t="shared" si="2"/>
        <v>99</v>
      </c>
      <c r="F113" s="17" t="s">
        <v>52</v>
      </c>
      <c r="G113" s="32"/>
      <c r="H113" s="24"/>
      <c r="I113" s="24">
        <v>15</v>
      </c>
      <c r="J113" s="24">
        <v>15</v>
      </c>
      <c r="K113" s="24">
        <v>9</v>
      </c>
      <c r="L113" s="19">
        <v>16</v>
      </c>
      <c r="M113" s="21">
        <v>20</v>
      </c>
      <c r="N113" s="19">
        <v>8</v>
      </c>
      <c r="O113" s="21">
        <v>16</v>
      </c>
      <c r="R113" s="9"/>
      <c r="AA113" s="2"/>
      <c r="AB113" s="2"/>
    </row>
    <row r="114" spans="1:24" ht="12">
      <c r="A114" s="2">
        <v>109</v>
      </c>
      <c r="C114" s="1" t="s">
        <v>442</v>
      </c>
      <c r="D114" s="1" t="s">
        <v>443</v>
      </c>
      <c r="E114" s="25">
        <f t="shared" si="2"/>
        <v>98</v>
      </c>
      <c r="F114" s="13"/>
      <c r="G114" s="29"/>
      <c r="H114" s="20"/>
      <c r="I114" s="20"/>
      <c r="J114" s="20"/>
      <c r="K114" s="20"/>
      <c r="L114" s="20"/>
      <c r="M114" s="21"/>
      <c r="N114" s="19">
        <v>25</v>
      </c>
      <c r="O114" s="19">
        <v>73</v>
      </c>
      <c r="P114" s="1"/>
      <c r="Q114" s="1"/>
      <c r="R114" s="8"/>
      <c r="X114" s="2"/>
    </row>
    <row r="115" spans="1:38" ht="12">
      <c r="A115" s="2">
        <v>109</v>
      </c>
      <c r="C115" s="1" t="s">
        <v>381</v>
      </c>
      <c r="D115" s="1" t="s">
        <v>382</v>
      </c>
      <c r="E115" s="25">
        <f t="shared" si="2"/>
        <v>98</v>
      </c>
      <c r="F115" s="14"/>
      <c r="G115" s="28"/>
      <c r="H115" s="21"/>
      <c r="I115" s="21"/>
      <c r="J115" s="21"/>
      <c r="K115" s="21"/>
      <c r="L115" s="21"/>
      <c r="M115" s="21"/>
      <c r="N115" s="18"/>
      <c r="O115" s="21"/>
      <c r="R115" s="9"/>
      <c r="AC115" s="2"/>
      <c r="AD115" s="2"/>
      <c r="AE115" s="2"/>
      <c r="AJ115">
        <v>6</v>
      </c>
      <c r="AK115">
        <f>23+5</f>
        <v>28</v>
      </c>
      <c r="AL115">
        <v>64</v>
      </c>
    </row>
    <row r="116" spans="1:33" ht="12">
      <c r="A116" s="2">
        <v>111</v>
      </c>
      <c r="C116" s="1" t="s">
        <v>472</v>
      </c>
      <c r="D116" s="1" t="s">
        <v>473</v>
      </c>
      <c r="E116" s="25">
        <f t="shared" si="2"/>
        <v>96</v>
      </c>
      <c r="F116" s="13" t="s">
        <v>52</v>
      </c>
      <c r="G116" s="29"/>
      <c r="H116" s="20"/>
      <c r="I116" s="20"/>
      <c r="J116" s="19">
        <v>17</v>
      </c>
      <c r="K116" s="19">
        <v>26</v>
      </c>
      <c r="L116" s="19">
        <v>41</v>
      </c>
      <c r="M116" s="21">
        <v>12</v>
      </c>
      <c r="N116" s="18"/>
      <c r="O116" s="18"/>
      <c r="R116" s="9"/>
      <c r="AG116" s="2"/>
    </row>
    <row r="117" spans="1:31" ht="12">
      <c r="A117" s="2">
        <v>112</v>
      </c>
      <c r="C117" s="1" t="s">
        <v>106</v>
      </c>
      <c r="D117" s="1" t="s">
        <v>107</v>
      </c>
      <c r="E117" s="25">
        <f t="shared" si="2"/>
        <v>95</v>
      </c>
      <c r="F117" s="14"/>
      <c r="G117" s="28"/>
      <c r="H117" s="21"/>
      <c r="I117" s="21"/>
      <c r="J117" s="21"/>
      <c r="K117" s="21"/>
      <c r="L117" s="21"/>
      <c r="M117" s="21"/>
      <c r="N117" s="18"/>
      <c r="O117" s="21"/>
      <c r="R117" s="9"/>
      <c r="AC117" s="2">
        <v>4</v>
      </c>
      <c r="AD117" s="2">
        <v>69</v>
      </c>
      <c r="AE117" s="2">
        <v>22</v>
      </c>
    </row>
    <row r="118" spans="1:37" ht="12">
      <c r="A118" s="2">
        <v>112</v>
      </c>
      <c r="C118" s="1" t="s">
        <v>124</v>
      </c>
      <c r="D118" s="1" t="s">
        <v>77</v>
      </c>
      <c r="E118" s="25">
        <f t="shared" si="2"/>
        <v>93</v>
      </c>
      <c r="F118" s="14"/>
      <c r="G118" s="28"/>
      <c r="H118" s="21"/>
      <c r="I118" s="21"/>
      <c r="J118" s="21"/>
      <c r="K118" s="21"/>
      <c r="L118" s="21"/>
      <c r="M118" s="21"/>
      <c r="N118" s="18"/>
      <c r="O118" s="21"/>
      <c r="R118" s="9"/>
      <c r="AD118" s="2">
        <v>4</v>
      </c>
      <c r="AE118" s="2">
        <v>3</v>
      </c>
      <c r="AF118" s="2">
        <v>23</v>
      </c>
      <c r="AG118" s="2">
        <v>20</v>
      </c>
      <c r="AH118" s="2">
        <v>17</v>
      </c>
      <c r="AI118" s="2">
        <v>12</v>
      </c>
      <c r="AJ118">
        <v>4</v>
      </c>
      <c r="AK118">
        <v>10</v>
      </c>
    </row>
    <row r="119" spans="1:36" ht="12">
      <c r="A119" s="2">
        <v>114</v>
      </c>
      <c r="C119" s="1" t="s">
        <v>116</v>
      </c>
      <c r="D119" s="1" t="s">
        <v>117</v>
      </c>
      <c r="E119" s="25">
        <f t="shared" si="2"/>
        <v>91</v>
      </c>
      <c r="F119" s="14"/>
      <c r="G119" s="28"/>
      <c r="H119" s="21"/>
      <c r="I119" s="21"/>
      <c r="J119" s="21"/>
      <c r="K119" s="21"/>
      <c r="L119" s="21"/>
      <c r="M119" s="21"/>
      <c r="N119" s="18"/>
      <c r="O119" s="21"/>
      <c r="R119" s="9"/>
      <c r="AH119" s="2">
        <v>51</v>
      </c>
      <c r="AI119" s="2">
        <v>30</v>
      </c>
      <c r="AJ119">
        <v>10</v>
      </c>
    </row>
    <row r="120" spans="1:36" ht="12">
      <c r="A120" s="2">
        <v>114</v>
      </c>
      <c r="C120" s="1" t="s">
        <v>155</v>
      </c>
      <c r="D120" s="1" t="s">
        <v>156</v>
      </c>
      <c r="E120" s="25">
        <f t="shared" si="2"/>
        <v>91</v>
      </c>
      <c r="F120" s="13" t="s">
        <v>52</v>
      </c>
      <c r="G120" s="29"/>
      <c r="H120" s="20"/>
      <c r="I120" s="20"/>
      <c r="J120" s="20"/>
      <c r="K120" s="20"/>
      <c r="L120" s="20"/>
      <c r="M120" s="21"/>
      <c r="N120" s="19"/>
      <c r="O120" s="20"/>
      <c r="P120" s="1"/>
      <c r="Q120" s="1"/>
      <c r="R120" s="8"/>
      <c r="W120" s="2">
        <v>18</v>
      </c>
      <c r="AG120" s="2">
        <v>14</v>
      </c>
      <c r="AH120" s="2">
        <v>19</v>
      </c>
      <c r="AJ120">
        <f>40</f>
        <v>40</v>
      </c>
    </row>
    <row r="121" spans="1:33" ht="12">
      <c r="A121" s="2">
        <v>114</v>
      </c>
      <c r="C121" s="1" t="s">
        <v>466</v>
      </c>
      <c r="D121" s="1" t="s">
        <v>57</v>
      </c>
      <c r="E121" s="25">
        <f t="shared" si="2"/>
        <v>91</v>
      </c>
      <c r="F121" s="14"/>
      <c r="G121" s="28"/>
      <c r="H121" s="21"/>
      <c r="I121" s="21"/>
      <c r="J121" s="21"/>
      <c r="K121" s="21"/>
      <c r="L121" s="21">
        <v>38</v>
      </c>
      <c r="M121" s="21">
        <v>53</v>
      </c>
      <c r="N121" s="18"/>
      <c r="O121" s="18"/>
      <c r="R121" s="9"/>
      <c r="AG121" s="2"/>
    </row>
    <row r="122" spans="1:37" ht="12">
      <c r="A122" s="2">
        <v>117</v>
      </c>
      <c r="C122" s="1" t="s">
        <v>280</v>
      </c>
      <c r="D122" s="1" t="s">
        <v>123</v>
      </c>
      <c r="E122" s="25">
        <f t="shared" si="2"/>
        <v>90</v>
      </c>
      <c r="F122" s="14"/>
      <c r="G122" s="28"/>
      <c r="H122" s="21"/>
      <c r="I122" s="21"/>
      <c r="J122" s="21"/>
      <c r="K122" s="21"/>
      <c r="L122" s="21"/>
      <c r="M122" s="21"/>
      <c r="N122" s="18"/>
      <c r="O122" s="21"/>
      <c r="R122" s="9"/>
      <c r="AI122" s="2">
        <v>9</v>
      </c>
      <c r="AJ122">
        <v>36</v>
      </c>
      <c r="AK122">
        <v>45</v>
      </c>
    </row>
    <row r="123" spans="1:34" ht="12">
      <c r="A123" s="2">
        <v>117</v>
      </c>
      <c r="C123" s="1" t="s">
        <v>108</v>
      </c>
      <c r="D123" s="1" t="s">
        <v>73</v>
      </c>
      <c r="E123" s="25">
        <f t="shared" si="2"/>
        <v>90</v>
      </c>
      <c r="F123" s="14"/>
      <c r="G123" s="28"/>
      <c r="H123" s="21"/>
      <c r="I123" s="21"/>
      <c r="J123" s="21"/>
      <c r="K123" s="21"/>
      <c r="L123" s="21"/>
      <c r="M123" s="21"/>
      <c r="N123" s="18"/>
      <c r="O123" s="21"/>
      <c r="R123" s="9"/>
      <c r="AA123" s="2">
        <v>4</v>
      </c>
      <c r="AB123" s="2">
        <v>25</v>
      </c>
      <c r="AC123" s="2">
        <v>9</v>
      </c>
      <c r="AD123" s="2">
        <v>12</v>
      </c>
      <c r="AE123" s="2">
        <v>39</v>
      </c>
      <c r="AG123" s="2">
        <v>0</v>
      </c>
      <c r="AH123" s="2">
        <v>1</v>
      </c>
    </row>
    <row r="124" spans="1:20" ht="12">
      <c r="A124" s="2">
        <v>119</v>
      </c>
      <c r="C124" s="1" t="s">
        <v>207</v>
      </c>
      <c r="D124" s="1" t="s">
        <v>42</v>
      </c>
      <c r="E124" s="25">
        <f t="shared" si="2"/>
        <v>89</v>
      </c>
      <c r="F124" s="14"/>
      <c r="G124" s="28"/>
      <c r="H124" s="21"/>
      <c r="I124" s="21"/>
      <c r="J124" s="21">
        <v>20</v>
      </c>
      <c r="K124" s="21">
        <v>5</v>
      </c>
      <c r="L124" s="21">
        <v>3</v>
      </c>
      <c r="M124" s="21"/>
      <c r="N124" s="18"/>
      <c r="O124" s="21">
        <v>6</v>
      </c>
      <c r="Q124">
        <v>3</v>
      </c>
      <c r="R124" s="9">
        <v>21</v>
      </c>
      <c r="S124" s="2">
        <v>31</v>
      </c>
      <c r="T124" s="1" t="s">
        <v>0</v>
      </c>
    </row>
    <row r="125" spans="1:21" ht="12">
      <c r="A125" s="2">
        <v>119</v>
      </c>
      <c r="C125" s="1" t="s">
        <v>118</v>
      </c>
      <c r="D125" s="1" t="s">
        <v>119</v>
      </c>
      <c r="E125" s="25">
        <f t="shared" si="2"/>
        <v>89</v>
      </c>
      <c r="F125" s="14" t="s">
        <v>98</v>
      </c>
      <c r="G125" s="28"/>
      <c r="H125" s="21"/>
      <c r="I125" s="21"/>
      <c r="J125" s="21"/>
      <c r="K125" s="21"/>
      <c r="L125" s="21"/>
      <c r="M125" s="21"/>
      <c r="N125" s="18">
        <v>9</v>
      </c>
      <c r="O125" s="21"/>
      <c r="R125" s="9"/>
      <c r="T125" s="2">
        <v>38</v>
      </c>
      <c r="U125" s="2">
        <v>42</v>
      </c>
    </row>
    <row r="126" spans="1:29" ht="12">
      <c r="A126" s="2">
        <v>121</v>
      </c>
      <c r="C126" s="1" t="s">
        <v>357</v>
      </c>
      <c r="D126" s="1" t="s">
        <v>358</v>
      </c>
      <c r="E126" s="25">
        <f t="shared" si="2"/>
        <v>88</v>
      </c>
      <c r="F126" s="14" t="s">
        <v>98</v>
      </c>
      <c r="G126" s="28"/>
      <c r="H126" s="21"/>
      <c r="I126" s="21"/>
      <c r="J126" s="21"/>
      <c r="K126" s="21"/>
      <c r="L126" s="21"/>
      <c r="M126" s="21">
        <v>33</v>
      </c>
      <c r="N126" s="18">
        <v>40</v>
      </c>
      <c r="O126" s="21"/>
      <c r="R126" s="9">
        <v>15</v>
      </c>
      <c r="AC126" s="2"/>
    </row>
    <row r="127" spans="1:36" ht="12">
      <c r="A127" s="2">
        <v>122</v>
      </c>
      <c r="C127" s="1" t="s">
        <v>147</v>
      </c>
      <c r="D127" s="1" t="s">
        <v>148</v>
      </c>
      <c r="E127" s="25">
        <f t="shared" si="2"/>
        <v>87</v>
      </c>
      <c r="F127" s="14"/>
      <c r="G127" s="28"/>
      <c r="H127" s="21"/>
      <c r="I127" s="21"/>
      <c r="J127" s="21"/>
      <c r="K127" s="21"/>
      <c r="L127" s="21"/>
      <c r="M127" s="21"/>
      <c r="N127" s="18"/>
      <c r="O127" s="21"/>
      <c r="R127" s="9"/>
      <c r="AA127" s="2">
        <v>39</v>
      </c>
      <c r="AB127" s="2">
        <v>16</v>
      </c>
      <c r="AJ127">
        <v>32</v>
      </c>
    </row>
    <row r="128" spans="1:32" ht="12">
      <c r="A128" s="2">
        <v>123</v>
      </c>
      <c r="C128" s="1" t="s">
        <v>112</v>
      </c>
      <c r="D128" s="1" t="s">
        <v>113</v>
      </c>
      <c r="E128" s="25">
        <f t="shared" si="2"/>
        <v>84</v>
      </c>
      <c r="F128" s="14"/>
      <c r="G128" s="28"/>
      <c r="H128" s="21"/>
      <c r="I128" s="21"/>
      <c r="J128" s="21"/>
      <c r="K128" s="21"/>
      <c r="L128" s="21"/>
      <c r="M128" s="21"/>
      <c r="N128" s="18"/>
      <c r="O128" s="21"/>
      <c r="R128" s="9"/>
      <c r="AD128" s="2">
        <v>10</v>
      </c>
      <c r="AE128" s="2">
        <v>73</v>
      </c>
      <c r="AF128" s="2">
        <v>1</v>
      </c>
    </row>
    <row r="129" spans="1:33" ht="12">
      <c r="A129" s="2">
        <v>123</v>
      </c>
      <c r="C129" s="1" t="s">
        <v>532</v>
      </c>
      <c r="D129" s="1" t="s">
        <v>19</v>
      </c>
      <c r="E129" s="25">
        <f t="shared" si="2"/>
        <v>84</v>
      </c>
      <c r="F129" s="14"/>
      <c r="G129" s="28">
        <v>46</v>
      </c>
      <c r="H129" s="21">
        <v>37</v>
      </c>
      <c r="I129" s="21">
        <v>1</v>
      </c>
      <c r="J129" s="21"/>
      <c r="K129" s="21"/>
      <c r="L129" s="21"/>
      <c r="M129" s="21"/>
      <c r="N129" s="18"/>
      <c r="O129" s="21"/>
      <c r="R129" s="9"/>
      <c r="AG129" s="2"/>
    </row>
    <row r="130" spans="1:18" ht="12">
      <c r="A130" s="2">
        <v>125</v>
      </c>
      <c r="C130" s="1" t="s">
        <v>535</v>
      </c>
      <c r="D130" s="1" t="s">
        <v>438</v>
      </c>
      <c r="E130" s="25">
        <f t="shared" si="2"/>
        <v>82</v>
      </c>
      <c r="F130" s="14"/>
      <c r="G130" s="28">
        <v>62</v>
      </c>
      <c r="H130" s="21">
        <v>20</v>
      </c>
      <c r="I130" s="21"/>
      <c r="J130" s="21"/>
      <c r="K130" s="14"/>
      <c r="L130" s="21"/>
      <c r="M130" s="21"/>
      <c r="N130" s="18"/>
      <c r="O130" s="18"/>
      <c r="R130" s="9"/>
    </row>
    <row r="131" spans="1:36" ht="12">
      <c r="A131" s="2">
        <v>126</v>
      </c>
      <c r="C131" s="1" t="s">
        <v>179</v>
      </c>
      <c r="D131" s="1" t="s">
        <v>180</v>
      </c>
      <c r="E131" s="25">
        <f t="shared" si="2"/>
        <v>81</v>
      </c>
      <c r="F131" s="17" t="s">
        <v>52</v>
      </c>
      <c r="G131" s="32"/>
      <c r="H131" s="24"/>
      <c r="I131" s="24"/>
      <c r="J131" s="24"/>
      <c r="K131" s="24"/>
      <c r="L131" s="24"/>
      <c r="M131" s="21"/>
      <c r="N131" s="19"/>
      <c r="O131" s="24"/>
      <c r="P131" s="11"/>
      <c r="Q131" s="11">
        <v>20</v>
      </c>
      <c r="R131" s="8"/>
      <c r="AG131" s="2">
        <v>25</v>
      </c>
      <c r="AI131" s="2">
        <v>15</v>
      </c>
      <c r="AJ131">
        <v>21</v>
      </c>
    </row>
    <row r="132" spans="1:33" ht="12">
      <c r="A132" s="2">
        <v>126</v>
      </c>
      <c r="C132" s="1" t="s">
        <v>463</v>
      </c>
      <c r="D132" s="1" t="s">
        <v>89</v>
      </c>
      <c r="E132" s="25">
        <f t="shared" si="2"/>
        <v>81</v>
      </c>
      <c r="F132" s="14"/>
      <c r="G132" s="28"/>
      <c r="H132" s="21">
        <v>17</v>
      </c>
      <c r="I132" s="21">
        <v>35</v>
      </c>
      <c r="J132" s="21">
        <v>20</v>
      </c>
      <c r="K132" s="21">
        <v>9</v>
      </c>
      <c r="L132" s="21"/>
      <c r="M132" s="21"/>
      <c r="N132" s="18">
        <v>0</v>
      </c>
      <c r="O132" s="18"/>
      <c r="R132" s="9"/>
      <c r="AG132" s="2"/>
    </row>
    <row r="133" spans="1:35" ht="12">
      <c r="A133" s="2">
        <v>128</v>
      </c>
      <c r="C133" s="1" t="s">
        <v>120</v>
      </c>
      <c r="D133" s="1" t="s">
        <v>121</v>
      </c>
      <c r="E133" s="25">
        <f t="shared" si="2"/>
        <v>80</v>
      </c>
      <c r="F133" s="14"/>
      <c r="G133" s="28"/>
      <c r="H133" s="21"/>
      <c r="I133" s="21"/>
      <c r="J133" s="21"/>
      <c r="K133" s="21"/>
      <c r="L133" s="21"/>
      <c r="M133" s="21"/>
      <c r="N133" s="18"/>
      <c r="O133" s="21"/>
      <c r="R133" s="9"/>
      <c r="U133" s="2">
        <v>0</v>
      </c>
      <c r="W133" s="2">
        <v>15</v>
      </c>
      <c r="X133" s="2">
        <v>54</v>
      </c>
      <c r="Y133" s="2">
        <v>9</v>
      </c>
      <c r="AI133" s="2">
        <v>2</v>
      </c>
    </row>
    <row r="134" spans="1:31" ht="12">
      <c r="A134" s="2">
        <v>129</v>
      </c>
      <c r="C134" s="1" t="s">
        <v>122</v>
      </c>
      <c r="D134" s="1" t="s">
        <v>123</v>
      </c>
      <c r="E134" s="25">
        <f aca="true" t="shared" si="4" ref="E134:E197">SUM(F134:AL134)</f>
        <v>79</v>
      </c>
      <c r="F134" s="14"/>
      <c r="G134" s="28"/>
      <c r="H134" s="21"/>
      <c r="I134" s="21"/>
      <c r="J134" s="21"/>
      <c r="K134" s="21"/>
      <c r="L134" s="21"/>
      <c r="M134" s="21"/>
      <c r="N134" s="18"/>
      <c r="O134" s="21"/>
      <c r="R134" s="9"/>
      <c r="AD134" s="2">
        <v>21</v>
      </c>
      <c r="AE134" s="2">
        <v>58</v>
      </c>
    </row>
    <row r="135" spans="1:24" ht="12">
      <c r="A135" s="2">
        <v>129</v>
      </c>
      <c r="C135" s="1" t="s">
        <v>126</v>
      </c>
      <c r="D135" s="1" t="s">
        <v>127</v>
      </c>
      <c r="E135" s="25">
        <f t="shared" si="4"/>
        <v>79</v>
      </c>
      <c r="F135" s="14" t="s">
        <v>505</v>
      </c>
      <c r="G135" s="28"/>
      <c r="H135" s="21"/>
      <c r="I135" s="21"/>
      <c r="J135" s="21"/>
      <c r="K135" s="21"/>
      <c r="L135" s="21"/>
      <c r="M135" s="21"/>
      <c r="N135" s="18"/>
      <c r="O135" s="21"/>
      <c r="R135" s="9"/>
      <c r="U135" s="2">
        <v>22</v>
      </c>
      <c r="X135" s="2">
        <v>57</v>
      </c>
    </row>
    <row r="136" spans="1:36" ht="12">
      <c r="A136" s="2">
        <v>129</v>
      </c>
      <c r="C136" s="1" t="s">
        <v>125</v>
      </c>
      <c r="D136" s="1" t="s">
        <v>10</v>
      </c>
      <c r="E136" s="25">
        <f t="shared" si="4"/>
        <v>79</v>
      </c>
      <c r="F136" s="14" t="s">
        <v>98</v>
      </c>
      <c r="G136" s="28"/>
      <c r="H136" s="21"/>
      <c r="I136" s="21"/>
      <c r="J136" s="21"/>
      <c r="K136" s="21"/>
      <c r="L136" s="21"/>
      <c r="M136" s="21"/>
      <c r="N136" s="18"/>
      <c r="O136" s="21"/>
      <c r="R136" s="8"/>
      <c r="Z136" s="2">
        <v>13</v>
      </c>
      <c r="AA136" s="2">
        <v>13</v>
      </c>
      <c r="AC136" s="2">
        <v>12</v>
      </c>
      <c r="AD136" s="2">
        <v>11</v>
      </c>
      <c r="AF136" s="2">
        <v>5</v>
      </c>
      <c r="AG136" s="2">
        <v>11</v>
      </c>
      <c r="AH136" s="2">
        <v>14</v>
      </c>
      <c r="AJ136" t="s">
        <v>0</v>
      </c>
    </row>
    <row r="137" spans="1:32" ht="12">
      <c r="A137" s="2">
        <v>129</v>
      </c>
      <c r="C137" s="1" t="s">
        <v>128</v>
      </c>
      <c r="D137" s="1" t="s">
        <v>129</v>
      </c>
      <c r="E137" s="25">
        <f t="shared" si="4"/>
        <v>79</v>
      </c>
      <c r="F137" s="14" t="s">
        <v>98</v>
      </c>
      <c r="G137" s="28"/>
      <c r="H137" s="21"/>
      <c r="I137" s="21"/>
      <c r="J137" s="21"/>
      <c r="K137" s="21"/>
      <c r="L137" s="21"/>
      <c r="M137" s="21"/>
      <c r="N137" s="18"/>
      <c r="O137" s="21"/>
      <c r="R137" s="8"/>
      <c r="Y137" s="2">
        <v>20</v>
      </c>
      <c r="Z137" s="2">
        <v>26</v>
      </c>
      <c r="AC137" s="2">
        <v>25</v>
      </c>
      <c r="AF137" s="2">
        <v>8</v>
      </c>
    </row>
    <row r="138" spans="1:29" ht="12">
      <c r="A138" s="2">
        <v>133</v>
      </c>
      <c r="C138" s="1" t="s">
        <v>355</v>
      </c>
      <c r="D138" s="1" t="s">
        <v>356</v>
      </c>
      <c r="E138" s="25">
        <f t="shared" si="4"/>
        <v>77</v>
      </c>
      <c r="F138" s="17" t="s">
        <v>52</v>
      </c>
      <c r="G138" s="32"/>
      <c r="H138" s="24"/>
      <c r="I138" s="24"/>
      <c r="J138" s="24">
        <v>20</v>
      </c>
      <c r="K138" s="24">
        <v>20</v>
      </c>
      <c r="L138" s="21"/>
      <c r="M138" s="21"/>
      <c r="N138" s="18"/>
      <c r="O138" s="21"/>
      <c r="Q138">
        <v>21</v>
      </c>
      <c r="R138" s="9">
        <v>16</v>
      </c>
      <c r="AC138" s="2"/>
    </row>
    <row r="139" spans="1:33" ht="12">
      <c r="A139" s="2">
        <f>A138+1</f>
        <v>134</v>
      </c>
      <c r="C139" s="1" t="s">
        <v>131</v>
      </c>
      <c r="D139" s="1" t="s">
        <v>132</v>
      </c>
      <c r="E139" s="25">
        <f t="shared" si="4"/>
        <v>75</v>
      </c>
      <c r="F139" s="14"/>
      <c r="G139" s="28"/>
      <c r="H139" s="21"/>
      <c r="I139" s="21"/>
      <c r="J139" s="21"/>
      <c r="K139" s="21"/>
      <c r="L139" s="21"/>
      <c r="M139" s="21"/>
      <c r="N139" s="18"/>
      <c r="O139" s="21"/>
      <c r="R139" s="9"/>
      <c r="AE139" s="2">
        <v>35</v>
      </c>
      <c r="AF139" s="2">
        <v>39</v>
      </c>
      <c r="AG139" s="2">
        <v>1</v>
      </c>
    </row>
    <row r="140" spans="1:22" ht="12">
      <c r="A140" s="2">
        <v>135</v>
      </c>
      <c r="C140" s="1" t="s">
        <v>166</v>
      </c>
      <c r="D140" s="1" t="s">
        <v>10</v>
      </c>
      <c r="E140" s="25">
        <f t="shared" si="4"/>
        <v>73</v>
      </c>
      <c r="F140" s="14"/>
      <c r="G140" s="28"/>
      <c r="H140" s="21"/>
      <c r="I140" s="21"/>
      <c r="J140" s="21"/>
      <c r="K140" s="21"/>
      <c r="L140" s="21"/>
      <c r="M140" s="21">
        <v>23</v>
      </c>
      <c r="N140" s="18"/>
      <c r="O140" s="21"/>
      <c r="R140" s="9">
        <v>3</v>
      </c>
      <c r="T140" s="2">
        <f>2+13</f>
        <v>15</v>
      </c>
      <c r="V140" s="2">
        <v>32</v>
      </c>
    </row>
    <row r="141" spans="1:36" ht="12">
      <c r="A141" s="2">
        <v>136</v>
      </c>
      <c r="C141" s="1" t="s">
        <v>159</v>
      </c>
      <c r="D141" s="1" t="s">
        <v>123</v>
      </c>
      <c r="E141" s="25">
        <f t="shared" si="4"/>
        <v>71</v>
      </c>
      <c r="F141" s="14"/>
      <c r="G141" s="28"/>
      <c r="H141" s="21"/>
      <c r="I141" s="21"/>
      <c r="J141" s="21"/>
      <c r="K141" s="21"/>
      <c r="L141" s="21"/>
      <c r="M141" s="21"/>
      <c r="N141" s="18"/>
      <c r="O141" s="21"/>
      <c r="R141" s="9"/>
      <c r="AH141" s="2">
        <v>25</v>
      </c>
      <c r="AI141" s="2">
        <v>25</v>
      </c>
      <c r="AJ141">
        <f>2+19</f>
        <v>21</v>
      </c>
    </row>
    <row r="142" spans="1:29" ht="12">
      <c r="A142" s="2">
        <v>137</v>
      </c>
      <c r="C142" s="1" t="s">
        <v>351</v>
      </c>
      <c r="D142" s="1" t="s">
        <v>195</v>
      </c>
      <c r="E142" s="25">
        <f t="shared" si="4"/>
        <v>69</v>
      </c>
      <c r="F142" s="14" t="s">
        <v>98</v>
      </c>
      <c r="G142" s="28"/>
      <c r="H142" s="21"/>
      <c r="I142" s="21"/>
      <c r="J142" s="21"/>
      <c r="K142" s="21"/>
      <c r="L142" s="21"/>
      <c r="M142" s="21"/>
      <c r="N142" s="18"/>
      <c r="O142" s="21"/>
      <c r="P142">
        <v>34</v>
      </c>
      <c r="Q142">
        <v>35</v>
      </c>
      <c r="R142" s="9"/>
      <c r="AC142" s="2"/>
    </row>
    <row r="143" spans="1:37" ht="12">
      <c r="A143" s="2">
        <v>138</v>
      </c>
      <c r="C143" s="1" t="s">
        <v>150</v>
      </c>
      <c r="D143" s="1" t="s">
        <v>78</v>
      </c>
      <c r="E143" s="25">
        <f t="shared" si="4"/>
        <v>68</v>
      </c>
      <c r="F143" s="14"/>
      <c r="G143" s="28"/>
      <c r="H143" s="21"/>
      <c r="I143" s="21"/>
      <c r="J143" s="21"/>
      <c r="K143" s="21"/>
      <c r="L143" s="21"/>
      <c r="M143" s="21"/>
      <c r="N143" s="18"/>
      <c r="O143" s="21"/>
      <c r="R143" s="9"/>
      <c r="AA143" s="2">
        <v>1</v>
      </c>
      <c r="AB143" s="2">
        <v>9</v>
      </c>
      <c r="AC143" s="2">
        <v>8</v>
      </c>
      <c r="AD143" s="2">
        <v>20</v>
      </c>
      <c r="AE143" s="2">
        <v>4</v>
      </c>
      <c r="AG143" s="2">
        <v>6</v>
      </c>
      <c r="AH143" s="2">
        <v>0</v>
      </c>
      <c r="AI143" s="2">
        <v>6</v>
      </c>
      <c r="AJ143">
        <v>14</v>
      </c>
      <c r="AK143">
        <v>0</v>
      </c>
    </row>
    <row r="144" spans="1:34" ht="12">
      <c r="A144" s="2">
        <v>139</v>
      </c>
      <c r="C144" s="1" t="s">
        <v>91</v>
      </c>
      <c r="D144" s="1" t="s">
        <v>10</v>
      </c>
      <c r="E144" s="25">
        <f t="shared" si="4"/>
        <v>67</v>
      </c>
      <c r="F144" s="14"/>
      <c r="G144" s="28"/>
      <c r="H144" s="21"/>
      <c r="I144" s="21"/>
      <c r="J144" s="21"/>
      <c r="K144" s="21"/>
      <c r="L144" s="21"/>
      <c r="M144" s="21"/>
      <c r="N144" s="18"/>
      <c r="O144" s="21"/>
      <c r="R144" s="9"/>
      <c r="AH144" s="2">
        <v>67</v>
      </c>
    </row>
    <row r="145" spans="1:25" ht="12">
      <c r="A145" s="2">
        <v>140</v>
      </c>
      <c r="C145" s="1" t="s">
        <v>133</v>
      </c>
      <c r="D145" s="1" t="s">
        <v>54</v>
      </c>
      <c r="E145" s="25">
        <f t="shared" si="4"/>
        <v>66</v>
      </c>
      <c r="F145" s="14"/>
      <c r="G145" s="28"/>
      <c r="H145" s="21"/>
      <c r="I145" s="21"/>
      <c r="J145" s="21"/>
      <c r="K145" s="21"/>
      <c r="L145" s="21"/>
      <c r="M145" s="21"/>
      <c r="N145" s="18"/>
      <c r="O145" s="21"/>
      <c r="R145" s="9"/>
      <c r="S145" s="2">
        <v>17</v>
      </c>
      <c r="T145" s="2">
        <f>1+21</f>
        <v>22</v>
      </c>
      <c r="U145" s="2">
        <f>0+4</f>
        <v>4</v>
      </c>
      <c r="V145" s="2">
        <v>14</v>
      </c>
      <c r="Y145" s="2">
        <v>9</v>
      </c>
    </row>
    <row r="146" spans="1:23" ht="12">
      <c r="A146" s="2">
        <v>140</v>
      </c>
      <c r="C146" s="1" t="s">
        <v>142</v>
      </c>
      <c r="D146" s="1" t="s">
        <v>34</v>
      </c>
      <c r="E146" s="25">
        <f t="shared" si="4"/>
        <v>66</v>
      </c>
      <c r="F146" s="14"/>
      <c r="G146" s="28"/>
      <c r="H146" s="21"/>
      <c r="I146" s="21"/>
      <c r="J146" s="21"/>
      <c r="K146" s="21"/>
      <c r="L146" s="21"/>
      <c r="M146" s="21"/>
      <c r="N146" s="18"/>
      <c r="O146" s="21"/>
      <c r="R146" s="9"/>
      <c r="W146" s="2">
        <v>66</v>
      </c>
    </row>
    <row r="147" spans="1:38" ht="12">
      <c r="A147" s="2">
        <v>142</v>
      </c>
      <c r="C147" s="1" t="s">
        <v>495</v>
      </c>
      <c r="D147" s="1" t="s">
        <v>441</v>
      </c>
      <c r="E147" s="25">
        <f t="shared" si="4"/>
        <v>64</v>
      </c>
      <c r="F147" s="14"/>
      <c r="G147" s="28"/>
      <c r="H147" s="21"/>
      <c r="I147" s="21"/>
      <c r="J147" s="21"/>
      <c r="K147" s="21"/>
      <c r="L147" s="21"/>
      <c r="M147" s="21"/>
      <c r="N147" s="18"/>
      <c r="O147" s="21"/>
      <c r="R147" s="9"/>
      <c r="AC147" s="2"/>
      <c r="AD147" s="2"/>
      <c r="AE147" s="2"/>
      <c r="AL147">
        <v>64</v>
      </c>
    </row>
    <row r="148" spans="1:26" ht="12">
      <c r="A148" s="2">
        <v>143</v>
      </c>
      <c r="C148" s="1" t="s">
        <v>135</v>
      </c>
      <c r="D148" s="1" t="s">
        <v>136</v>
      </c>
      <c r="E148" s="25">
        <f t="shared" si="4"/>
        <v>63</v>
      </c>
      <c r="F148" s="14"/>
      <c r="G148" s="28"/>
      <c r="H148" s="21"/>
      <c r="I148" s="21"/>
      <c r="J148" s="21"/>
      <c r="K148" s="21"/>
      <c r="L148" s="21"/>
      <c r="M148" s="21"/>
      <c r="N148" s="18"/>
      <c r="O148" s="21"/>
      <c r="R148" s="9"/>
      <c r="W148" s="2">
        <v>0</v>
      </c>
      <c r="X148" s="2">
        <v>21</v>
      </c>
      <c r="Y148" s="2">
        <v>5</v>
      </c>
      <c r="Z148" s="2">
        <v>37</v>
      </c>
    </row>
    <row r="149" spans="1:33" ht="12">
      <c r="A149" s="2">
        <v>144</v>
      </c>
      <c r="C149" s="1" t="s">
        <v>171</v>
      </c>
      <c r="D149" s="1" t="s">
        <v>172</v>
      </c>
      <c r="E149" s="25">
        <f t="shared" si="4"/>
        <v>62</v>
      </c>
      <c r="F149" s="14"/>
      <c r="G149" s="28"/>
      <c r="H149" s="21"/>
      <c r="I149" s="21"/>
      <c r="J149" s="21"/>
      <c r="K149" s="21"/>
      <c r="L149" s="21"/>
      <c r="M149" s="21"/>
      <c r="N149" s="18"/>
      <c r="O149" s="21">
        <v>8</v>
      </c>
      <c r="P149">
        <v>9</v>
      </c>
      <c r="R149" s="9"/>
      <c r="Z149" s="2">
        <v>13</v>
      </c>
      <c r="AC149" s="2">
        <v>10</v>
      </c>
      <c r="AD149" s="2">
        <v>6</v>
      </c>
      <c r="AE149" s="2">
        <v>7</v>
      </c>
      <c r="AG149" s="2">
        <v>9</v>
      </c>
    </row>
    <row r="150" spans="1:33" ht="12">
      <c r="A150" s="2">
        <v>144</v>
      </c>
      <c r="C150" s="1" t="s">
        <v>137</v>
      </c>
      <c r="D150" s="1" t="s">
        <v>73</v>
      </c>
      <c r="E150" s="25">
        <f t="shared" si="4"/>
        <v>62</v>
      </c>
      <c r="F150" s="13" t="s">
        <v>98</v>
      </c>
      <c r="G150" s="29"/>
      <c r="H150" s="20"/>
      <c r="I150" s="20"/>
      <c r="J150" s="20"/>
      <c r="K150" s="20"/>
      <c r="L150" s="20"/>
      <c r="M150" s="21"/>
      <c r="N150" s="19"/>
      <c r="O150" s="20"/>
      <c r="P150" s="1"/>
      <c r="Q150" s="1"/>
      <c r="R150" s="8"/>
      <c r="X150" s="2">
        <v>16</v>
      </c>
      <c r="AA150" s="2">
        <v>14</v>
      </c>
      <c r="AD150" s="2">
        <v>4</v>
      </c>
      <c r="AE150" s="2">
        <v>10</v>
      </c>
      <c r="AF150" s="2">
        <v>15</v>
      </c>
      <c r="AG150" s="2">
        <v>3</v>
      </c>
    </row>
    <row r="151" spans="1:32" ht="12">
      <c r="A151" s="2">
        <v>146</v>
      </c>
      <c r="C151" s="1" t="s">
        <v>139</v>
      </c>
      <c r="D151" s="1" t="s">
        <v>140</v>
      </c>
      <c r="E151" s="25">
        <f t="shared" si="4"/>
        <v>61</v>
      </c>
      <c r="F151" s="14"/>
      <c r="G151" s="28"/>
      <c r="H151" s="21"/>
      <c r="I151" s="21"/>
      <c r="J151" s="21"/>
      <c r="K151" s="21"/>
      <c r="L151" s="21"/>
      <c r="M151" s="21"/>
      <c r="N151" s="18"/>
      <c r="O151" s="21"/>
      <c r="R151" s="9"/>
      <c r="AB151" s="2">
        <v>2</v>
      </c>
      <c r="AC151" s="2">
        <v>8</v>
      </c>
      <c r="AD151" s="2">
        <v>22</v>
      </c>
      <c r="AE151" s="2">
        <v>28</v>
      </c>
      <c r="AF151" s="2">
        <v>1</v>
      </c>
    </row>
    <row r="152" spans="1:36" ht="12">
      <c r="A152" s="2">
        <v>146</v>
      </c>
      <c r="C152" s="1" t="s">
        <v>43</v>
      </c>
      <c r="D152" s="1" t="s">
        <v>63</v>
      </c>
      <c r="E152" s="25">
        <f t="shared" si="4"/>
        <v>61</v>
      </c>
      <c r="F152" s="13" t="s">
        <v>52</v>
      </c>
      <c r="G152" s="29"/>
      <c r="H152" s="20"/>
      <c r="I152" s="20"/>
      <c r="J152" s="20"/>
      <c r="K152" s="20"/>
      <c r="L152" s="20"/>
      <c r="M152" s="21"/>
      <c r="N152" s="19"/>
      <c r="O152" s="20"/>
      <c r="P152" s="1"/>
      <c r="Q152" s="1"/>
      <c r="R152" s="8"/>
      <c r="V152" s="2">
        <v>14</v>
      </c>
      <c r="W152" s="2">
        <v>24</v>
      </c>
      <c r="AG152" s="2">
        <v>18</v>
      </c>
      <c r="AJ152">
        <v>5</v>
      </c>
    </row>
    <row r="153" spans="1:20" ht="12">
      <c r="A153" s="2">
        <v>148</v>
      </c>
      <c r="C153" s="1" t="s">
        <v>53</v>
      </c>
      <c r="D153" s="1" t="s">
        <v>141</v>
      </c>
      <c r="E153" s="25">
        <f t="shared" si="4"/>
        <v>60</v>
      </c>
      <c r="F153" s="14"/>
      <c r="G153" s="28"/>
      <c r="H153" s="21"/>
      <c r="I153" s="21"/>
      <c r="J153" s="21"/>
      <c r="K153" s="21"/>
      <c r="L153" s="21"/>
      <c r="M153" s="21"/>
      <c r="N153" s="18"/>
      <c r="O153" s="21"/>
      <c r="R153" s="9"/>
      <c r="S153" s="2">
        <f>11+49</f>
        <v>60</v>
      </c>
      <c r="T153" s="1" t="s">
        <v>0</v>
      </c>
    </row>
    <row r="154" spans="1:38" ht="12">
      <c r="A154" s="2">
        <v>148</v>
      </c>
      <c r="C154" s="1" t="s">
        <v>401</v>
      </c>
      <c r="D154" s="1" t="s">
        <v>105</v>
      </c>
      <c r="E154" s="25">
        <f t="shared" si="4"/>
        <v>60</v>
      </c>
      <c r="F154" s="13" t="s">
        <v>52</v>
      </c>
      <c r="G154" s="29"/>
      <c r="H154" s="20"/>
      <c r="I154" s="20"/>
      <c r="J154" s="20"/>
      <c r="K154" s="20"/>
      <c r="L154" s="20"/>
      <c r="M154" s="21"/>
      <c r="N154" s="19"/>
      <c r="O154" s="20"/>
      <c r="P154" s="1"/>
      <c r="Q154" s="1"/>
      <c r="R154" s="8"/>
      <c r="T154" s="2"/>
      <c r="U154" s="2"/>
      <c r="V154" s="2"/>
      <c r="W154" s="2"/>
      <c r="AK154">
        <v>0</v>
      </c>
      <c r="AL154">
        <v>60</v>
      </c>
    </row>
    <row r="155" spans="1:38" ht="12">
      <c r="A155" s="2">
        <v>150</v>
      </c>
      <c r="C155" s="1" t="s">
        <v>188</v>
      </c>
      <c r="D155" s="1" t="s">
        <v>189</v>
      </c>
      <c r="E155" s="25">
        <f t="shared" si="4"/>
        <v>59</v>
      </c>
      <c r="F155" s="17" t="s">
        <v>52</v>
      </c>
      <c r="G155" s="32"/>
      <c r="H155" s="24"/>
      <c r="I155" s="24"/>
      <c r="J155" s="24"/>
      <c r="K155" s="24"/>
      <c r="L155" s="24"/>
      <c r="M155" s="21"/>
      <c r="N155" s="19"/>
      <c r="O155" s="24"/>
      <c r="P155" s="11"/>
      <c r="Q155" s="11"/>
      <c r="R155" s="8"/>
      <c r="AG155" s="2">
        <v>20</v>
      </c>
      <c r="AH155" s="2">
        <v>18</v>
      </c>
      <c r="AK155">
        <f>4+5</f>
        <v>9</v>
      </c>
      <c r="AL155">
        <v>12</v>
      </c>
    </row>
    <row r="156" spans="1:20" ht="12">
      <c r="A156" s="2">
        <v>151</v>
      </c>
      <c r="C156" s="1" t="s">
        <v>194</v>
      </c>
      <c r="D156" s="1" t="s">
        <v>195</v>
      </c>
      <c r="E156" s="25">
        <f t="shared" si="4"/>
        <v>57</v>
      </c>
      <c r="F156" s="15"/>
      <c r="G156" s="30"/>
      <c r="H156" s="22"/>
      <c r="I156" s="22"/>
      <c r="J156" s="22"/>
      <c r="K156" s="22"/>
      <c r="L156" s="22"/>
      <c r="M156" s="21">
        <v>6</v>
      </c>
      <c r="N156" s="18"/>
      <c r="O156" s="22"/>
      <c r="P156" s="10"/>
      <c r="Q156" s="10"/>
      <c r="R156" s="9">
        <v>15</v>
      </c>
      <c r="S156" s="2">
        <f>5+31</f>
        <v>36</v>
      </c>
      <c r="T156" s="1" t="s">
        <v>0</v>
      </c>
    </row>
    <row r="157" spans="1:38" ht="12">
      <c r="A157" s="2">
        <v>151</v>
      </c>
      <c r="C157" s="1" t="s">
        <v>144</v>
      </c>
      <c r="D157" s="1" t="s">
        <v>145</v>
      </c>
      <c r="E157" s="25">
        <f t="shared" si="4"/>
        <v>57</v>
      </c>
      <c r="F157" s="14"/>
      <c r="G157" s="28"/>
      <c r="H157" s="21"/>
      <c r="I157" s="21"/>
      <c r="J157" s="21"/>
      <c r="K157" s="21"/>
      <c r="L157" s="21"/>
      <c r="M157" s="21"/>
      <c r="N157" s="18"/>
      <c r="O157" s="21"/>
      <c r="R157" s="9"/>
      <c r="X157" s="2">
        <v>18</v>
      </c>
      <c r="Y157" s="2">
        <v>6</v>
      </c>
      <c r="Z157" s="2">
        <v>27</v>
      </c>
      <c r="AA157" s="2">
        <v>6</v>
      </c>
      <c r="AL157" t="s">
        <v>0</v>
      </c>
    </row>
    <row r="158" spans="1:28" ht="12">
      <c r="A158" s="2">
        <v>151</v>
      </c>
      <c r="C158" s="1" t="s">
        <v>174</v>
      </c>
      <c r="D158" s="1" t="s">
        <v>85</v>
      </c>
      <c r="E158" s="25">
        <f t="shared" si="4"/>
        <v>57</v>
      </c>
      <c r="F158" s="14"/>
      <c r="G158" s="28"/>
      <c r="H158" s="21"/>
      <c r="I158" s="21"/>
      <c r="J158" s="21"/>
      <c r="K158" s="21"/>
      <c r="L158" s="21"/>
      <c r="M158" s="21"/>
      <c r="N158" s="18"/>
      <c r="O158" s="21">
        <v>14</v>
      </c>
      <c r="R158" s="9"/>
      <c r="T158" s="2">
        <v>8</v>
      </c>
      <c r="Y158" s="2">
        <v>12</v>
      </c>
      <c r="Z158" s="2">
        <v>12</v>
      </c>
      <c r="AA158" s="2">
        <v>2</v>
      </c>
      <c r="AB158" s="2">
        <v>9</v>
      </c>
    </row>
    <row r="159" spans="1:33" ht="12">
      <c r="A159" s="2">
        <v>154</v>
      </c>
      <c r="C159" s="1" t="s">
        <v>487</v>
      </c>
      <c r="D159" s="1" t="s">
        <v>141</v>
      </c>
      <c r="E159" s="25">
        <f t="shared" si="4"/>
        <v>56</v>
      </c>
      <c r="F159" s="13" t="s">
        <v>52</v>
      </c>
      <c r="G159" s="29"/>
      <c r="H159" s="20"/>
      <c r="I159" s="20"/>
      <c r="J159" s="20"/>
      <c r="K159" s="19">
        <v>30</v>
      </c>
      <c r="L159" s="19">
        <v>17</v>
      </c>
      <c r="M159" s="21">
        <v>9</v>
      </c>
      <c r="N159" s="18"/>
      <c r="O159" s="18"/>
      <c r="R159" s="9"/>
      <c r="AG159" s="2"/>
    </row>
    <row r="160" spans="1:35" ht="12">
      <c r="A160" s="2">
        <v>154</v>
      </c>
      <c r="C160" s="1" t="s">
        <v>146</v>
      </c>
      <c r="D160" s="1" t="s">
        <v>123</v>
      </c>
      <c r="E160" s="25">
        <f t="shared" si="4"/>
        <v>56</v>
      </c>
      <c r="F160" s="14"/>
      <c r="G160" s="28"/>
      <c r="H160" s="21"/>
      <c r="I160" s="21"/>
      <c r="J160" s="21"/>
      <c r="K160" s="21"/>
      <c r="L160" s="21"/>
      <c r="M160" s="21"/>
      <c r="N160" s="18"/>
      <c r="O160" s="21"/>
      <c r="R160" s="9"/>
      <c r="AF160" s="2">
        <v>6</v>
      </c>
      <c r="AG160" s="2">
        <v>5</v>
      </c>
      <c r="AI160" s="2">
        <v>45</v>
      </c>
    </row>
    <row r="161" spans="1:28" ht="12">
      <c r="A161" s="2">
        <v>156</v>
      </c>
      <c r="C161" s="1" t="s">
        <v>149</v>
      </c>
      <c r="D161" s="1" t="s">
        <v>82</v>
      </c>
      <c r="E161" s="25">
        <f t="shared" si="4"/>
        <v>55</v>
      </c>
      <c r="F161" s="14"/>
      <c r="G161" s="28"/>
      <c r="H161" s="21"/>
      <c r="I161" s="21"/>
      <c r="J161" s="21"/>
      <c r="K161" s="21"/>
      <c r="L161" s="21"/>
      <c r="M161" s="21"/>
      <c r="N161" s="18"/>
      <c r="O161" s="21"/>
      <c r="R161" s="9"/>
      <c r="AA161" s="2">
        <v>24</v>
      </c>
      <c r="AB161" s="2">
        <v>31</v>
      </c>
    </row>
    <row r="162" spans="1:37" ht="12">
      <c r="A162" s="2">
        <v>157</v>
      </c>
      <c r="C162" s="1" t="s">
        <v>125</v>
      </c>
      <c r="D162" s="1" t="s">
        <v>156</v>
      </c>
      <c r="E162" s="25">
        <f t="shared" si="4"/>
        <v>53</v>
      </c>
      <c r="F162" s="13" t="s">
        <v>52</v>
      </c>
      <c r="G162" s="29"/>
      <c r="H162" s="20"/>
      <c r="I162" s="20"/>
      <c r="J162" s="20"/>
      <c r="K162" s="20"/>
      <c r="L162" s="20"/>
      <c r="M162" s="21"/>
      <c r="N162" s="19"/>
      <c r="O162" s="20"/>
      <c r="P162" s="1"/>
      <c r="Q162" s="1"/>
      <c r="R162" s="8"/>
      <c r="AC162" s="2">
        <v>6</v>
      </c>
      <c r="AD162" s="2">
        <v>5</v>
      </c>
      <c r="AF162" s="2">
        <v>2</v>
      </c>
      <c r="AG162" s="2">
        <v>9</v>
      </c>
      <c r="AH162" s="2">
        <v>14</v>
      </c>
      <c r="AJ162">
        <v>12</v>
      </c>
      <c r="AK162">
        <v>5</v>
      </c>
    </row>
    <row r="163" spans="1:20" ht="12">
      <c r="A163" s="2">
        <v>158</v>
      </c>
      <c r="C163" s="1" t="s">
        <v>153</v>
      </c>
      <c r="D163" s="1" t="s">
        <v>154</v>
      </c>
      <c r="E163" s="25">
        <f t="shared" si="4"/>
        <v>52</v>
      </c>
      <c r="F163" s="14"/>
      <c r="G163" s="28"/>
      <c r="H163" s="21"/>
      <c r="I163" s="21"/>
      <c r="J163" s="21"/>
      <c r="K163" s="21"/>
      <c r="L163" s="21"/>
      <c r="M163" s="21"/>
      <c r="N163" s="18"/>
      <c r="O163" s="21"/>
      <c r="R163" s="9">
        <v>0</v>
      </c>
      <c r="S163" s="2">
        <v>19</v>
      </c>
      <c r="T163" s="2">
        <v>33</v>
      </c>
    </row>
    <row r="164" spans="1:33" ht="12">
      <c r="A164" s="2">
        <v>159</v>
      </c>
      <c r="C164" s="1" t="s">
        <v>158</v>
      </c>
      <c r="D164" s="1" t="s">
        <v>92</v>
      </c>
      <c r="E164" s="25">
        <f t="shared" si="4"/>
        <v>51</v>
      </c>
      <c r="F164" s="13" t="s">
        <v>52</v>
      </c>
      <c r="G164" s="29"/>
      <c r="H164" s="20"/>
      <c r="I164" s="20"/>
      <c r="J164" s="20"/>
      <c r="K164" s="20"/>
      <c r="L164" s="20"/>
      <c r="M164" s="21"/>
      <c r="N164" s="19"/>
      <c r="O164" s="20"/>
      <c r="P164" s="1"/>
      <c r="Q164" s="1"/>
      <c r="R164" s="8"/>
      <c r="AC164" s="2">
        <v>10</v>
      </c>
      <c r="AD164" s="2">
        <v>9</v>
      </c>
      <c r="AE164" s="2">
        <v>15</v>
      </c>
      <c r="AF164" s="2">
        <v>12</v>
      </c>
      <c r="AG164" s="2">
        <v>5</v>
      </c>
    </row>
    <row r="165" spans="1:33" ht="12">
      <c r="A165" s="2">
        <v>159</v>
      </c>
      <c r="C165" s="1" t="s">
        <v>483</v>
      </c>
      <c r="D165" s="1" t="s">
        <v>484</v>
      </c>
      <c r="E165" s="25">
        <f t="shared" si="4"/>
        <v>51</v>
      </c>
      <c r="F165" s="13" t="s">
        <v>52</v>
      </c>
      <c r="G165" s="29"/>
      <c r="H165" s="20"/>
      <c r="I165" s="20"/>
      <c r="J165" s="20"/>
      <c r="K165" s="20"/>
      <c r="L165" s="21">
        <v>51</v>
      </c>
      <c r="M165" s="21"/>
      <c r="N165" s="18"/>
      <c r="O165" s="18"/>
      <c r="R165" s="9"/>
      <c r="AG165" s="2"/>
    </row>
    <row r="166" spans="1:38" ht="12">
      <c r="A166" s="2">
        <v>159</v>
      </c>
      <c r="C166" s="1" t="s">
        <v>465</v>
      </c>
      <c r="D166" s="1" t="s">
        <v>492</v>
      </c>
      <c r="E166" s="25">
        <f t="shared" si="4"/>
        <v>51</v>
      </c>
      <c r="F166" s="14" t="s">
        <v>508</v>
      </c>
      <c r="G166" s="28"/>
      <c r="H166" s="21"/>
      <c r="I166" s="21"/>
      <c r="J166" s="21"/>
      <c r="K166" s="21"/>
      <c r="L166" s="21"/>
      <c r="M166" s="21"/>
      <c r="N166" s="18"/>
      <c r="O166" s="21"/>
      <c r="R166" s="9"/>
      <c r="AC166" s="2"/>
      <c r="AD166" s="2"/>
      <c r="AE166" s="2"/>
      <c r="AL166">
        <v>51</v>
      </c>
    </row>
    <row r="167" spans="1:35" ht="12">
      <c r="A167" s="2">
        <v>159</v>
      </c>
      <c r="C167" s="1" t="s">
        <v>157</v>
      </c>
      <c r="D167" s="1" t="s">
        <v>75</v>
      </c>
      <c r="E167" s="25">
        <f t="shared" si="4"/>
        <v>51</v>
      </c>
      <c r="F167" s="15"/>
      <c r="G167" s="30"/>
      <c r="H167" s="22"/>
      <c r="I167" s="22"/>
      <c r="J167" s="22"/>
      <c r="K167" s="22"/>
      <c r="L167" s="22"/>
      <c r="M167" s="21"/>
      <c r="N167" s="18"/>
      <c r="O167" s="22"/>
      <c r="P167" s="10"/>
      <c r="Q167" s="10"/>
      <c r="R167" s="9"/>
      <c r="AG167" s="2">
        <v>22</v>
      </c>
      <c r="AH167" s="2">
        <v>27</v>
      </c>
      <c r="AI167" s="2">
        <v>2</v>
      </c>
    </row>
    <row r="168" spans="1:22" ht="12">
      <c r="A168" s="2">
        <v>163</v>
      </c>
      <c r="C168" s="1" t="s">
        <v>160</v>
      </c>
      <c r="D168" s="1" t="s">
        <v>161</v>
      </c>
      <c r="E168" s="25">
        <f t="shared" si="4"/>
        <v>50</v>
      </c>
      <c r="F168" s="14"/>
      <c r="G168" s="28"/>
      <c r="H168" s="21"/>
      <c r="I168" s="21"/>
      <c r="J168" s="21"/>
      <c r="K168" s="21"/>
      <c r="L168" s="21"/>
      <c r="M168" s="21"/>
      <c r="N168" s="18"/>
      <c r="O168" s="21"/>
      <c r="R168" s="9"/>
      <c r="U168" s="2">
        <f>2+36</f>
        <v>38</v>
      </c>
      <c r="V168" s="2">
        <v>12</v>
      </c>
    </row>
    <row r="169" spans="1:36" ht="12">
      <c r="A169" s="2">
        <v>163</v>
      </c>
      <c r="C169" s="1" t="s">
        <v>272</v>
      </c>
      <c r="D169" s="1" t="s">
        <v>77</v>
      </c>
      <c r="E169" s="25">
        <f t="shared" si="4"/>
        <v>50</v>
      </c>
      <c r="F169" s="13" t="s">
        <v>52</v>
      </c>
      <c r="G169" s="29"/>
      <c r="H169" s="20"/>
      <c r="I169" s="20"/>
      <c r="J169" s="20"/>
      <c r="K169" s="20"/>
      <c r="L169" s="20"/>
      <c r="M169" s="21"/>
      <c r="N169" s="19"/>
      <c r="O169" s="20"/>
      <c r="P169" s="1"/>
      <c r="Q169" s="1"/>
      <c r="R169" s="8"/>
      <c r="AI169" s="2">
        <v>10</v>
      </c>
      <c r="AJ169">
        <v>40</v>
      </c>
    </row>
    <row r="170" spans="1:27" ht="12">
      <c r="A170" s="2">
        <v>165</v>
      </c>
      <c r="C170" s="1" t="s">
        <v>164</v>
      </c>
      <c r="D170" s="1" t="s">
        <v>165</v>
      </c>
      <c r="E170" s="25">
        <f t="shared" si="4"/>
        <v>49</v>
      </c>
      <c r="F170" s="13" t="s">
        <v>52</v>
      </c>
      <c r="G170" s="29"/>
      <c r="H170" s="20"/>
      <c r="I170" s="20"/>
      <c r="J170" s="20"/>
      <c r="K170" s="20"/>
      <c r="L170" s="20"/>
      <c r="M170" s="21"/>
      <c r="N170" s="19"/>
      <c r="O170" s="20"/>
      <c r="P170" s="1"/>
      <c r="Q170" s="1"/>
      <c r="R170" s="8"/>
      <c r="S170" s="2">
        <v>8</v>
      </c>
      <c r="T170" s="2">
        <v>15</v>
      </c>
      <c r="X170" s="2">
        <v>9</v>
      </c>
      <c r="Z170" s="2">
        <v>9</v>
      </c>
      <c r="AA170" s="2">
        <v>8</v>
      </c>
    </row>
    <row r="171" spans="1:20" ht="12">
      <c r="A171" s="2">
        <v>165</v>
      </c>
      <c r="C171" s="1" t="s">
        <v>162</v>
      </c>
      <c r="D171" s="1" t="s">
        <v>163</v>
      </c>
      <c r="E171" s="25">
        <f t="shared" si="4"/>
        <v>49</v>
      </c>
      <c r="F171" s="14" t="s">
        <v>505</v>
      </c>
      <c r="G171" s="28"/>
      <c r="H171" s="21"/>
      <c r="I171" s="21"/>
      <c r="J171" s="21"/>
      <c r="K171" s="21"/>
      <c r="L171" s="21"/>
      <c r="M171" s="21"/>
      <c r="N171" s="18"/>
      <c r="O171" s="21"/>
      <c r="P171" s="9"/>
      <c r="R171" s="9"/>
      <c r="S171" s="2">
        <v>49</v>
      </c>
      <c r="T171" s="1" t="s">
        <v>0</v>
      </c>
    </row>
    <row r="172" spans="1:33" ht="12">
      <c r="A172" s="2">
        <v>167</v>
      </c>
      <c r="C172" s="1" t="s">
        <v>456</v>
      </c>
      <c r="D172" s="1" t="s">
        <v>457</v>
      </c>
      <c r="E172" s="25">
        <f t="shared" si="4"/>
        <v>48</v>
      </c>
      <c r="F172" s="17" t="s">
        <v>52</v>
      </c>
      <c r="G172" s="32"/>
      <c r="H172" s="24"/>
      <c r="I172" s="24"/>
      <c r="J172" s="24">
        <v>12</v>
      </c>
      <c r="K172" s="24">
        <v>8</v>
      </c>
      <c r="L172" s="20"/>
      <c r="M172" s="21">
        <v>21</v>
      </c>
      <c r="N172" s="18">
        <v>7</v>
      </c>
      <c r="O172" s="18"/>
      <c r="R172" s="9"/>
      <c r="AG172" s="2"/>
    </row>
    <row r="173" spans="1:31" ht="12">
      <c r="A173" s="2">
        <v>167</v>
      </c>
      <c r="C173" s="1" t="s">
        <v>276</v>
      </c>
      <c r="D173" s="1" t="s">
        <v>132</v>
      </c>
      <c r="E173" s="25">
        <f t="shared" si="4"/>
        <v>48</v>
      </c>
      <c r="F173" s="13" t="s">
        <v>433</v>
      </c>
      <c r="G173" s="29"/>
      <c r="H173" s="20"/>
      <c r="I173" s="20"/>
      <c r="J173" s="20"/>
      <c r="K173" s="20"/>
      <c r="L173" s="20"/>
      <c r="M173" s="21"/>
      <c r="N173" s="19"/>
      <c r="O173" s="19">
        <v>30</v>
      </c>
      <c r="P173">
        <v>18</v>
      </c>
      <c r="R173" s="9"/>
      <c r="AC173" s="2"/>
      <c r="AD173" s="2"/>
      <c r="AE173" s="2"/>
    </row>
    <row r="174" spans="1:20" ht="12">
      <c r="A174" s="2">
        <v>169</v>
      </c>
      <c r="C174" s="1" t="s">
        <v>168</v>
      </c>
      <c r="D174" s="1" t="s">
        <v>176</v>
      </c>
      <c r="E174" s="25">
        <f t="shared" si="4"/>
        <v>47</v>
      </c>
      <c r="F174" s="13" t="s">
        <v>52</v>
      </c>
      <c r="G174" s="29"/>
      <c r="H174" s="20"/>
      <c r="I174" s="20"/>
      <c r="J174" s="20"/>
      <c r="K174" s="20"/>
      <c r="L174" s="22"/>
      <c r="M174" s="21"/>
      <c r="N174" s="18"/>
      <c r="O174" s="22"/>
      <c r="P174" s="10"/>
      <c r="Q174" s="9">
        <v>5</v>
      </c>
      <c r="R174" s="9"/>
      <c r="T174" s="2">
        <f>8+34</f>
        <v>42</v>
      </c>
    </row>
    <row r="175" spans="1:33" ht="12">
      <c r="A175" s="2">
        <v>169</v>
      </c>
      <c r="C175" s="1" t="s">
        <v>521</v>
      </c>
      <c r="D175" s="1" t="s">
        <v>175</v>
      </c>
      <c r="E175" s="25">
        <f t="shared" si="4"/>
        <v>47</v>
      </c>
      <c r="F175" s="13" t="s">
        <v>98</v>
      </c>
      <c r="G175" s="33">
        <v>11</v>
      </c>
      <c r="H175" s="20"/>
      <c r="I175" s="20"/>
      <c r="J175" s="19">
        <v>27</v>
      </c>
      <c r="K175" s="21">
        <v>9</v>
      </c>
      <c r="L175" s="21"/>
      <c r="M175" s="21"/>
      <c r="N175" s="18"/>
      <c r="O175" s="18"/>
      <c r="R175" s="9"/>
      <c r="AG175" s="2"/>
    </row>
    <row r="176" spans="1:33" ht="12">
      <c r="A176" s="2">
        <v>169</v>
      </c>
      <c r="C176" s="1" t="s">
        <v>468</v>
      </c>
      <c r="D176" s="1" t="s">
        <v>469</v>
      </c>
      <c r="E176" s="25">
        <f t="shared" si="4"/>
        <v>47</v>
      </c>
      <c r="F176" s="13" t="s">
        <v>52</v>
      </c>
      <c r="G176" s="29"/>
      <c r="H176" s="20"/>
      <c r="I176" s="20"/>
      <c r="J176" s="20"/>
      <c r="K176" s="20"/>
      <c r="L176" s="19">
        <v>31</v>
      </c>
      <c r="M176" s="21">
        <v>16</v>
      </c>
      <c r="N176" s="18"/>
      <c r="O176" s="18"/>
      <c r="R176" s="9"/>
      <c r="AG176" s="2"/>
    </row>
    <row r="177" spans="1:36" ht="12">
      <c r="A177" s="2">
        <v>169</v>
      </c>
      <c r="C177" s="1" t="s">
        <v>369</v>
      </c>
      <c r="D177" s="1" t="s">
        <v>14</v>
      </c>
      <c r="E177" s="25">
        <f t="shared" si="4"/>
        <v>47</v>
      </c>
      <c r="F177" s="13" t="s">
        <v>52</v>
      </c>
      <c r="G177" s="29"/>
      <c r="H177" s="20"/>
      <c r="I177" s="20"/>
      <c r="J177" s="20"/>
      <c r="K177" s="20"/>
      <c r="L177" s="20"/>
      <c r="M177" s="21"/>
      <c r="N177" s="19"/>
      <c r="O177" s="20"/>
      <c r="P177" s="1"/>
      <c r="Q177" s="1"/>
      <c r="R177" s="8"/>
      <c r="AF177" s="2"/>
      <c r="AJ177">
        <v>47</v>
      </c>
    </row>
    <row r="178" spans="1:38" ht="12">
      <c r="A178" s="2">
        <v>173</v>
      </c>
      <c r="C178" t="s">
        <v>403</v>
      </c>
      <c r="D178" t="s">
        <v>10</v>
      </c>
      <c r="E178" s="25">
        <f t="shared" si="4"/>
        <v>46</v>
      </c>
      <c r="F178" s="14"/>
      <c r="G178" s="28"/>
      <c r="H178" s="21"/>
      <c r="I178" s="21"/>
      <c r="J178" s="21"/>
      <c r="K178" s="21"/>
      <c r="L178" s="21"/>
      <c r="M178" s="21"/>
      <c r="N178" s="18"/>
      <c r="O178" s="21"/>
      <c r="AK178">
        <v>15</v>
      </c>
      <c r="AL178">
        <v>31</v>
      </c>
    </row>
    <row r="179" spans="1:21" ht="12">
      <c r="A179" s="2">
        <v>173</v>
      </c>
      <c r="C179" s="1" t="s">
        <v>168</v>
      </c>
      <c r="D179" s="1" t="s">
        <v>169</v>
      </c>
      <c r="E179" s="25">
        <f t="shared" si="4"/>
        <v>46</v>
      </c>
      <c r="F179" s="15" t="s">
        <v>98</v>
      </c>
      <c r="G179" s="30"/>
      <c r="H179" s="22"/>
      <c r="I179" s="22"/>
      <c r="J179" s="22"/>
      <c r="K179" s="22"/>
      <c r="L179" s="22"/>
      <c r="M179" s="21"/>
      <c r="N179" s="18"/>
      <c r="O179" s="22"/>
      <c r="P179" s="10"/>
      <c r="Q179" s="10"/>
      <c r="R179" s="9"/>
      <c r="T179" s="2">
        <v>22</v>
      </c>
      <c r="U179" s="2">
        <v>24</v>
      </c>
    </row>
    <row r="180" spans="1:27" ht="12">
      <c r="A180" s="2">
        <v>173</v>
      </c>
      <c r="C180" s="1" t="s">
        <v>167</v>
      </c>
      <c r="D180" s="1" t="s">
        <v>40</v>
      </c>
      <c r="E180" s="25">
        <f t="shared" si="4"/>
        <v>46</v>
      </c>
      <c r="F180" s="14"/>
      <c r="G180" s="28"/>
      <c r="H180" s="21"/>
      <c r="I180" s="21"/>
      <c r="J180" s="21"/>
      <c r="K180" s="21"/>
      <c r="L180" s="21"/>
      <c r="M180" s="21"/>
      <c r="N180" s="18"/>
      <c r="O180" s="21"/>
      <c r="R180" s="9"/>
      <c r="Z180" s="2">
        <v>6</v>
      </c>
      <c r="AA180" s="2">
        <v>40</v>
      </c>
    </row>
    <row r="181" spans="1:36" ht="12">
      <c r="A181" s="2">
        <v>173</v>
      </c>
      <c r="C181" s="1" t="s">
        <v>170</v>
      </c>
      <c r="D181" s="1" t="s">
        <v>111</v>
      </c>
      <c r="E181" s="25">
        <f t="shared" si="4"/>
        <v>46</v>
      </c>
      <c r="F181" s="14"/>
      <c r="G181" s="28"/>
      <c r="H181" s="21"/>
      <c r="I181" s="21"/>
      <c r="J181" s="21"/>
      <c r="K181" s="21"/>
      <c r="L181" s="21"/>
      <c r="M181" s="21"/>
      <c r="N181" s="18"/>
      <c r="O181" s="21"/>
      <c r="R181" s="9"/>
      <c r="AF181" s="2">
        <v>22</v>
      </c>
      <c r="AH181" s="2">
        <v>18</v>
      </c>
      <c r="AI181" s="2">
        <v>5</v>
      </c>
      <c r="AJ181">
        <f>1</f>
        <v>1</v>
      </c>
    </row>
    <row r="182" spans="1:41" ht="12">
      <c r="A182" s="2">
        <v>173</v>
      </c>
      <c r="C182" s="1" t="s">
        <v>183</v>
      </c>
      <c r="D182" s="1" t="s">
        <v>42</v>
      </c>
      <c r="E182" s="25">
        <f t="shared" si="4"/>
        <v>46</v>
      </c>
      <c r="F182" s="14" t="s">
        <v>98</v>
      </c>
      <c r="G182" s="28"/>
      <c r="H182" s="21"/>
      <c r="I182" s="21"/>
      <c r="J182" s="21"/>
      <c r="K182" s="21"/>
      <c r="L182" s="21"/>
      <c r="M182" s="21"/>
      <c r="N182" s="18"/>
      <c r="O182" s="21"/>
      <c r="Q182">
        <v>26</v>
      </c>
      <c r="R182" s="9">
        <v>20</v>
      </c>
      <c r="AC182" s="2"/>
      <c r="AO182" t="s">
        <v>0</v>
      </c>
    </row>
    <row r="183" spans="1:33" ht="12">
      <c r="A183" s="2">
        <v>178</v>
      </c>
      <c r="C183" s="1" t="s">
        <v>434</v>
      </c>
      <c r="D183" s="1" t="s">
        <v>522</v>
      </c>
      <c r="E183" s="25">
        <f t="shared" si="4"/>
        <v>45</v>
      </c>
      <c r="F183" s="14"/>
      <c r="G183" s="28"/>
      <c r="H183" s="21"/>
      <c r="I183" s="21"/>
      <c r="J183" s="21"/>
      <c r="K183" s="21">
        <v>45</v>
      </c>
      <c r="L183" s="21"/>
      <c r="M183" s="21"/>
      <c r="N183" s="18"/>
      <c r="O183" s="18"/>
      <c r="R183" s="9"/>
      <c r="AG183" s="2"/>
    </row>
    <row r="184" spans="1:38" ht="12">
      <c r="A184" s="2">
        <v>178</v>
      </c>
      <c r="C184" s="1" t="s">
        <v>390</v>
      </c>
      <c r="D184" s="1" t="s">
        <v>233</v>
      </c>
      <c r="E184" s="25">
        <f t="shared" si="4"/>
        <v>45</v>
      </c>
      <c r="F184" s="14"/>
      <c r="G184" s="28"/>
      <c r="H184" s="21"/>
      <c r="I184" s="21"/>
      <c r="J184" s="21"/>
      <c r="K184" s="21"/>
      <c r="L184" s="21"/>
      <c r="M184" s="21"/>
      <c r="N184" s="18"/>
      <c r="O184" s="21"/>
      <c r="R184" s="9"/>
      <c r="AC184" s="2"/>
      <c r="AD184" s="2"/>
      <c r="AE184" s="2"/>
      <c r="AK184">
        <f>3+32</f>
        <v>35</v>
      </c>
      <c r="AL184">
        <v>10</v>
      </c>
    </row>
    <row r="185" spans="1:38" ht="12">
      <c r="A185" s="2">
        <v>180</v>
      </c>
      <c r="C185" s="1" t="s">
        <v>493</v>
      </c>
      <c r="D185" s="1" t="s">
        <v>10</v>
      </c>
      <c r="E185" s="25">
        <f t="shared" si="4"/>
        <v>44</v>
      </c>
      <c r="F185" s="14" t="s">
        <v>511</v>
      </c>
      <c r="G185" s="28"/>
      <c r="H185" s="21"/>
      <c r="I185" s="21"/>
      <c r="J185" s="21"/>
      <c r="K185" s="21"/>
      <c r="L185" s="21"/>
      <c r="M185" s="21"/>
      <c r="N185" s="18"/>
      <c r="O185" s="21"/>
      <c r="R185" s="9"/>
      <c r="AC185" s="2"/>
      <c r="AD185" s="2"/>
      <c r="AE185" s="2"/>
      <c r="AL185">
        <v>44</v>
      </c>
    </row>
    <row r="186" spans="1:23" ht="12">
      <c r="A186" s="2">
        <v>180</v>
      </c>
      <c r="C186" s="1" t="s">
        <v>190</v>
      </c>
      <c r="D186" s="1" t="s">
        <v>191</v>
      </c>
      <c r="E186" s="25">
        <f t="shared" si="4"/>
        <v>44</v>
      </c>
      <c r="F186" s="14"/>
      <c r="G186" s="28"/>
      <c r="H186" s="21"/>
      <c r="I186" s="21"/>
      <c r="J186" s="21"/>
      <c r="K186" s="21"/>
      <c r="L186" s="21"/>
      <c r="M186" s="21"/>
      <c r="N186" s="18"/>
      <c r="O186" s="21"/>
      <c r="R186" s="9"/>
      <c r="W186" s="2">
        <v>44</v>
      </c>
    </row>
    <row r="187" spans="1:30" ht="12">
      <c r="A187" s="2">
        <v>180</v>
      </c>
      <c r="C187" s="1" t="s">
        <v>173</v>
      </c>
      <c r="D187" s="1" t="s">
        <v>104</v>
      </c>
      <c r="E187" s="25">
        <f t="shared" si="4"/>
        <v>44</v>
      </c>
      <c r="F187" s="14"/>
      <c r="G187" s="28"/>
      <c r="H187" s="21"/>
      <c r="I187" s="21"/>
      <c r="J187" s="21"/>
      <c r="K187" s="21"/>
      <c r="L187" s="21"/>
      <c r="M187" s="21"/>
      <c r="N187" s="18"/>
      <c r="O187" s="21"/>
      <c r="R187" s="9"/>
      <c r="AA187" s="2">
        <v>0</v>
      </c>
      <c r="AB187" s="2">
        <v>14</v>
      </c>
      <c r="AC187" s="2">
        <v>15</v>
      </c>
      <c r="AD187" s="2">
        <v>15</v>
      </c>
    </row>
    <row r="188" spans="1:35" ht="12">
      <c r="A188" s="2">
        <v>183</v>
      </c>
      <c r="C188" s="1" t="s">
        <v>147</v>
      </c>
      <c r="D188" s="1" t="s">
        <v>145</v>
      </c>
      <c r="E188" s="25">
        <f t="shared" si="4"/>
        <v>42</v>
      </c>
      <c r="F188" s="14"/>
      <c r="G188" s="28"/>
      <c r="H188" s="21"/>
      <c r="I188" s="21"/>
      <c r="J188" s="21"/>
      <c r="K188" s="21"/>
      <c r="L188" s="21"/>
      <c r="M188" s="21"/>
      <c r="N188" s="18"/>
      <c r="O188" s="21"/>
      <c r="R188" s="9"/>
      <c r="AA188" s="2">
        <v>25</v>
      </c>
      <c r="AH188" s="2">
        <v>10</v>
      </c>
      <c r="AI188" s="2">
        <v>7</v>
      </c>
    </row>
    <row r="189" spans="1:38" ht="12">
      <c r="A189" s="2">
        <v>183</v>
      </c>
      <c r="C189" s="1" t="s">
        <v>97</v>
      </c>
      <c r="D189" s="1" t="s">
        <v>59</v>
      </c>
      <c r="E189" s="25">
        <f t="shared" si="4"/>
        <v>42</v>
      </c>
      <c r="F189" s="13"/>
      <c r="G189" s="29"/>
      <c r="H189" s="20"/>
      <c r="I189" s="20"/>
      <c r="J189" s="20"/>
      <c r="K189" s="20"/>
      <c r="L189" s="20"/>
      <c r="M189" s="21"/>
      <c r="N189" s="19"/>
      <c r="O189" s="20"/>
      <c r="P189" s="1"/>
      <c r="Q189" s="1"/>
      <c r="R189" s="8"/>
      <c r="S189" s="2"/>
      <c r="T189" s="2"/>
      <c r="U189" s="2"/>
      <c r="AK189">
        <f>1+2</f>
        <v>3</v>
      </c>
      <c r="AL189">
        <v>39</v>
      </c>
    </row>
    <row r="190" spans="1:24" ht="12">
      <c r="A190" s="2">
        <v>185</v>
      </c>
      <c r="C190" s="1" t="s">
        <v>177</v>
      </c>
      <c r="D190" s="1" t="s">
        <v>178</v>
      </c>
      <c r="E190" s="25">
        <f t="shared" si="4"/>
        <v>41</v>
      </c>
      <c r="F190" s="17" t="s">
        <v>0</v>
      </c>
      <c r="G190" s="32"/>
      <c r="H190" s="24"/>
      <c r="I190" s="24"/>
      <c r="J190" s="24"/>
      <c r="K190" s="24"/>
      <c r="L190" s="24"/>
      <c r="M190" s="21"/>
      <c r="N190" s="19"/>
      <c r="O190" s="24"/>
      <c r="P190" s="11"/>
      <c r="Q190" s="11"/>
      <c r="R190" s="8"/>
      <c r="V190" s="2">
        <v>40</v>
      </c>
      <c r="X190" s="2">
        <v>1</v>
      </c>
    </row>
    <row r="191" spans="1:25" ht="12">
      <c r="A191" s="2">
        <v>186</v>
      </c>
      <c r="C191" s="1" t="s">
        <v>181</v>
      </c>
      <c r="D191" s="1" t="s">
        <v>182</v>
      </c>
      <c r="E191" s="25">
        <f t="shared" si="4"/>
        <v>40</v>
      </c>
      <c r="F191" s="16"/>
      <c r="G191" s="31"/>
      <c r="H191" s="23"/>
      <c r="I191" s="23"/>
      <c r="J191" s="23"/>
      <c r="K191" s="23"/>
      <c r="L191" s="23"/>
      <c r="M191" s="21"/>
      <c r="N191" s="18"/>
      <c r="O191" s="23"/>
      <c r="P191" s="12"/>
      <c r="Q191" s="12"/>
      <c r="R191" s="9"/>
      <c r="U191" s="2">
        <v>1</v>
      </c>
      <c r="V191" s="2">
        <v>12</v>
      </c>
      <c r="W191" s="2">
        <v>5</v>
      </c>
      <c r="X191" s="2">
        <v>21</v>
      </c>
      <c r="Y191" s="2">
        <v>1</v>
      </c>
    </row>
    <row r="192" spans="1:23" ht="12">
      <c r="A192" s="2">
        <v>187</v>
      </c>
      <c r="C192" s="1" t="s">
        <v>201</v>
      </c>
      <c r="D192" s="1" t="s">
        <v>16</v>
      </c>
      <c r="E192" s="25">
        <f t="shared" si="4"/>
        <v>39</v>
      </c>
      <c r="F192" s="15"/>
      <c r="G192" s="30"/>
      <c r="H192" s="22"/>
      <c r="I192" s="22"/>
      <c r="J192" s="22"/>
      <c r="K192" s="22"/>
      <c r="L192" s="22"/>
      <c r="M192" s="21"/>
      <c r="N192" s="18"/>
      <c r="O192" s="22"/>
      <c r="P192" s="10"/>
      <c r="Q192" s="10"/>
      <c r="R192" s="9"/>
      <c r="V192" s="2">
        <v>8</v>
      </c>
      <c r="W192" s="2">
        <v>31</v>
      </c>
    </row>
    <row r="193" spans="1:29" ht="12">
      <c r="A193" s="2">
        <v>187</v>
      </c>
      <c r="C193" s="1" t="s">
        <v>446</v>
      </c>
      <c r="D193" s="1" t="s">
        <v>447</v>
      </c>
      <c r="E193" s="25">
        <f t="shared" si="4"/>
        <v>39</v>
      </c>
      <c r="F193" s="14"/>
      <c r="G193" s="28"/>
      <c r="H193" s="21"/>
      <c r="I193" s="21"/>
      <c r="J193" s="21"/>
      <c r="K193" s="21"/>
      <c r="L193" s="21"/>
      <c r="M193" s="21">
        <v>24</v>
      </c>
      <c r="N193" s="18">
        <v>9</v>
      </c>
      <c r="O193" s="21">
        <v>6</v>
      </c>
      <c r="R193" s="9"/>
      <c r="AC193" s="2"/>
    </row>
    <row r="194" spans="1:33" ht="12">
      <c r="A194" s="2">
        <v>187</v>
      </c>
      <c r="C194" s="1" t="s">
        <v>183</v>
      </c>
      <c r="D194" s="1" t="s">
        <v>184</v>
      </c>
      <c r="E194" s="25">
        <f t="shared" si="4"/>
        <v>39</v>
      </c>
      <c r="F194" s="17" t="s">
        <v>52</v>
      </c>
      <c r="G194" s="32"/>
      <c r="H194" s="24"/>
      <c r="I194" s="24"/>
      <c r="J194" s="24"/>
      <c r="K194" s="24"/>
      <c r="L194" s="24"/>
      <c r="M194" s="21"/>
      <c r="N194" s="19"/>
      <c r="O194" s="24"/>
      <c r="P194" s="11"/>
      <c r="Q194" s="11"/>
      <c r="R194" s="8"/>
      <c r="AF194" s="2">
        <v>22</v>
      </c>
      <c r="AG194" s="2">
        <v>17</v>
      </c>
    </row>
    <row r="195" spans="1:38" ht="12">
      <c r="A195" s="2">
        <v>190</v>
      </c>
      <c r="C195" s="1" t="s">
        <v>43</v>
      </c>
      <c r="D195" s="1" t="s">
        <v>402</v>
      </c>
      <c r="E195" s="25">
        <f t="shared" si="4"/>
        <v>38</v>
      </c>
      <c r="F195" s="14"/>
      <c r="G195" s="28"/>
      <c r="H195" s="21"/>
      <c r="I195" s="21"/>
      <c r="J195" s="21"/>
      <c r="K195" s="21"/>
      <c r="L195" s="21"/>
      <c r="M195" s="21"/>
      <c r="N195" s="18"/>
      <c r="O195" s="21"/>
      <c r="R195" s="9"/>
      <c r="U195" s="2"/>
      <c r="AB195" s="2"/>
      <c r="AK195">
        <v>38</v>
      </c>
      <c r="AL195">
        <v>0</v>
      </c>
    </row>
    <row r="196" spans="1:27" ht="12">
      <c r="A196" s="2">
        <v>190</v>
      </c>
      <c r="C196" s="1" t="s">
        <v>185</v>
      </c>
      <c r="D196" s="1" t="s">
        <v>186</v>
      </c>
      <c r="E196" s="25">
        <f t="shared" si="4"/>
        <v>38</v>
      </c>
      <c r="F196" s="16"/>
      <c r="G196" s="31"/>
      <c r="H196" s="23"/>
      <c r="I196" s="23"/>
      <c r="J196" s="23"/>
      <c r="K196" s="23"/>
      <c r="L196" s="23"/>
      <c r="M196" s="21"/>
      <c r="N196" s="18"/>
      <c r="O196" s="23"/>
      <c r="P196" s="12"/>
      <c r="Q196" s="12"/>
      <c r="R196" s="9"/>
      <c r="W196" s="2">
        <v>9</v>
      </c>
      <c r="X196" s="2">
        <v>5</v>
      </c>
      <c r="Y196" s="2">
        <v>10</v>
      </c>
      <c r="Z196" s="2">
        <v>5</v>
      </c>
      <c r="AA196" s="2">
        <v>9</v>
      </c>
    </row>
    <row r="197" spans="1:29" ht="12">
      <c r="A197" s="2">
        <v>192</v>
      </c>
      <c r="C197" s="1" t="s">
        <v>192</v>
      </c>
      <c r="D197" s="1" t="s">
        <v>193</v>
      </c>
      <c r="E197" s="25">
        <f t="shared" si="4"/>
        <v>37</v>
      </c>
      <c r="F197" s="14"/>
      <c r="G197" s="28"/>
      <c r="H197" s="21"/>
      <c r="I197" s="21"/>
      <c r="J197" s="21"/>
      <c r="K197" s="21"/>
      <c r="L197" s="21"/>
      <c r="M197" s="21"/>
      <c r="N197" s="18"/>
      <c r="O197" s="21"/>
      <c r="R197" s="9"/>
      <c r="AB197" s="2">
        <v>28</v>
      </c>
      <c r="AC197" s="2">
        <v>9</v>
      </c>
    </row>
    <row r="198" spans="1:30" ht="12">
      <c r="A198" s="2">
        <v>193</v>
      </c>
      <c r="C198" s="1" t="s">
        <v>198</v>
      </c>
      <c r="D198" s="1" t="s">
        <v>199</v>
      </c>
      <c r="E198" s="25">
        <f aca="true" t="shared" si="5" ref="E198:E261">SUM(F198:AL198)</f>
        <v>35</v>
      </c>
      <c r="F198" s="13" t="s">
        <v>52</v>
      </c>
      <c r="G198" s="29"/>
      <c r="H198" s="20"/>
      <c r="I198" s="20"/>
      <c r="J198" s="20"/>
      <c r="K198" s="20"/>
      <c r="L198" s="20"/>
      <c r="M198" s="21"/>
      <c r="N198" s="19"/>
      <c r="O198" s="20"/>
      <c r="P198" s="1"/>
      <c r="Q198" s="1"/>
      <c r="R198" s="8"/>
      <c r="AD198" s="2">
        <v>35</v>
      </c>
    </row>
    <row r="199" spans="1:26" ht="12">
      <c r="A199" s="2">
        <v>193</v>
      </c>
      <c r="C199" s="1" t="s">
        <v>196</v>
      </c>
      <c r="D199" s="1" t="s">
        <v>197</v>
      </c>
      <c r="E199" s="25">
        <f t="shared" si="5"/>
        <v>35</v>
      </c>
      <c r="F199" s="15"/>
      <c r="G199" s="30"/>
      <c r="H199" s="22"/>
      <c r="I199" s="22"/>
      <c r="J199" s="22"/>
      <c r="K199" s="22"/>
      <c r="L199" s="22"/>
      <c r="M199" s="21"/>
      <c r="N199" s="18"/>
      <c r="O199" s="22"/>
      <c r="P199" s="10"/>
      <c r="Q199" s="10"/>
      <c r="R199" s="9"/>
      <c r="X199" s="2">
        <v>8</v>
      </c>
      <c r="Y199" s="2">
        <v>20</v>
      </c>
      <c r="Z199" s="2">
        <v>7</v>
      </c>
    </row>
    <row r="200" spans="1:35" ht="12">
      <c r="A200" s="2">
        <v>193</v>
      </c>
      <c r="C200" s="1" t="s">
        <v>507</v>
      </c>
      <c r="D200" s="1" t="s">
        <v>448</v>
      </c>
      <c r="E200" s="25">
        <f t="shared" si="5"/>
        <v>35</v>
      </c>
      <c r="F200" s="14"/>
      <c r="G200" s="28"/>
      <c r="H200" s="21"/>
      <c r="I200" s="21"/>
      <c r="J200" s="21">
        <v>5</v>
      </c>
      <c r="K200" s="21"/>
      <c r="L200" s="21">
        <v>14</v>
      </c>
      <c r="M200" s="21">
        <v>4</v>
      </c>
      <c r="N200" s="18">
        <v>8</v>
      </c>
      <c r="O200" s="21">
        <v>4</v>
      </c>
      <c r="R200" s="9"/>
      <c r="AI200" s="2"/>
    </row>
    <row r="201" spans="1:32" ht="12">
      <c r="A201" s="2">
        <v>193</v>
      </c>
      <c r="C201" s="1" t="s">
        <v>128</v>
      </c>
      <c r="D201" s="1" t="s">
        <v>200</v>
      </c>
      <c r="E201" s="25">
        <f t="shared" si="5"/>
        <v>35</v>
      </c>
      <c r="F201" s="13" t="s">
        <v>52</v>
      </c>
      <c r="G201" s="29"/>
      <c r="H201" s="20"/>
      <c r="I201" s="20"/>
      <c r="J201" s="20"/>
      <c r="K201" s="20"/>
      <c r="L201" s="20"/>
      <c r="M201" s="21"/>
      <c r="N201" s="19"/>
      <c r="O201" s="20"/>
      <c r="P201" s="1"/>
      <c r="Q201" s="1"/>
      <c r="R201" s="8"/>
      <c r="Z201" s="2">
        <v>14</v>
      </c>
      <c r="AF201" s="2">
        <v>21</v>
      </c>
    </row>
    <row r="202" spans="1:33" ht="12">
      <c r="A202" s="2">
        <v>193</v>
      </c>
      <c r="C202" s="1" t="s">
        <v>360</v>
      </c>
      <c r="D202" s="1" t="s">
        <v>77</v>
      </c>
      <c r="E202" s="25">
        <f t="shared" si="5"/>
        <v>35</v>
      </c>
      <c r="F202" s="17" t="s">
        <v>52</v>
      </c>
      <c r="G202" s="32"/>
      <c r="H202" s="24"/>
      <c r="I202" s="24"/>
      <c r="J202" s="24"/>
      <c r="K202" s="24"/>
      <c r="L202" s="20"/>
      <c r="M202" s="21">
        <v>27</v>
      </c>
      <c r="N202" s="18">
        <v>8</v>
      </c>
      <c r="O202" s="18"/>
      <c r="R202" s="9"/>
      <c r="AG202" s="2"/>
    </row>
    <row r="203" spans="1:38" ht="12">
      <c r="A203" s="2">
        <v>198</v>
      </c>
      <c r="C203" s="1" t="s">
        <v>312</v>
      </c>
      <c r="D203" s="1" t="s">
        <v>132</v>
      </c>
      <c r="E203" s="25">
        <f t="shared" si="5"/>
        <v>34</v>
      </c>
      <c r="F203" s="14"/>
      <c r="G203" s="28"/>
      <c r="H203" s="21"/>
      <c r="I203" s="21"/>
      <c r="J203" s="21"/>
      <c r="K203" s="21"/>
      <c r="L203" s="21"/>
      <c r="M203" s="21"/>
      <c r="N203" s="18"/>
      <c r="O203" s="21"/>
      <c r="R203" s="9"/>
      <c r="Y203" s="2">
        <v>4</v>
      </c>
      <c r="AI203" s="2">
        <v>0</v>
      </c>
      <c r="AK203">
        <f>8+11</f>
        <v>19</v>
      </c>
      <c r="AL203">
        <v>11</v>
      </c>
    </row>
    <row r="204" spans="1:38" ht="12">
      <c r="A204" s="2">
        <v>199</v>
      </c>
      <c r="C204" s="1" t="s">
        <v>317</v>
      </c>
      <c r="D204" s="1" t="s">
        <v>10</v>
      </c>
      <c r="E204" s="25">
        <f t="shared" si="5"/>
        <v>32</v>
      </c>
      <c r="F204" s="14"/>
      <c r="G204" s="28"/>
      <c r="H204" s="21"/>
      <c r="I204" s="21"/>
      <c r="J204" s="21"/>
      <c r="K204" s="21"/>
      <c r="L204" s="21"/>
      <c r="M204" s="21"/>
      <c r="N204" s="18"/>
      <c r="O204" s="21"/>
      <c r="R204" s="9"/>
      <c r="AI204" s="2"/>
      <c r="AK204">
        <v>4</v>
      </c>
      <c r="AL204">
        <v>28</v>
      </c>
    </row>
    <row r="205" spans="1:24" ht="12">
      <c r="A205" s="2">
        <v>199</v>
      </c>
      <c r="C205" s="1" t="s">
        <v>205</v>
      </c>
      <c r="D205" s="1" t="s">
        <v>206</v>
      </c>
      <c r="E205" s="25">
        <f t="shared" si="5"/>
        <v>32</v>
      </c>
      <c r="F205" s="14"/>
      <c r="G205" s="28"/>
      <c r="H205" s="21"/>
      <c r="I205" s="21"/>
      <c r="J205" s="21"/>
      <c r="K205" s="21"/>
      <c r="L205" s="21"/>
      <c r="M205" s="21"/>
      <c r="N205" s="18"/>
      <c r="O205" s="21"/>
      <c r="R205" s="9"/>
      <c r="S205" s="2">
        <v>7</v>
      </c>
      <c r="W205" s="2">
        <v>5</v>
      </c>
      <c r="X205" s="2">
        <v>20</v>
      </c>
    </row>
    <row r="206" spans="1:32" ht="12">
      <c r="A206" s="2">
        <v>199</v>
      </c>
      <c r="C206" s="1" t="s">
        <v>202</v>
      </c>
      <c r="D206" s="1" t="s">
        <v>10</v>
      </c>
      <c r="E206" s="25">
        <f t="shared" si="5"/>
        <v>32</v>
      </c>
      <c r="F206" s="13" t="s">
        <v>52</v>
      </c>
      <c r="G206" s="29"/>
      <c r="H206" s="20"/>
      <c r="I206" s="20"/>
      <c r="J206" s="20"/>
      <c r="K206" s="20"/>
      <c r="L206" s="20"/>
      <c r="M206" s="21"/>
      <c r="N206" s="19"/>
      <c r="O206" s="20"/>
      <c r="P206" s="1"/>
      <c r="Q206" s="1"/>
      <c r="R206" s="8"/>
      <c r="AD206" s="2">
        <v>1</v>
      </c>
      <c r="AE206" s="2">
        <v>15</v>
      </c>
      <c r="AF206" s="2">
        <v>16</v>
      </c>
    </row>
    <row r="207" spans="1:27" ht="12">
      <c r="A207" s="2">
        <v>199</v>
      </c>
      <c r="C207" s="1" t="s">
        <v>203</v>
      </c>
      <c r="D207" s="1" t="s">
        <v>204</v>
      </c>
      <c r="E207" s="25">
        <f t="shared" si="5"/>
        <v>32</v>
      </c>
      <c r="F207" s="15"/>
      <c r="G207" s="30"/>
      <c r="H207" s="22"/>
      <c r="I207" s="22"/>
      <c r="J207" s="22"/>
      <c r="K207" s="22"/>
      <c r="L207" s="22"/>
      <c r="M207" s="21"/>
      <c r="N207" s="18"/>
      <c r="O207" s="22"/>
      <c r="P207" s="10"/>
      <c r="Q207" s="10"/>
      <c r="R207" s="9"/>
      <c r="Z207" s="2">
        <v>5</v>
      </c>
      <c r="AA207" s="2">
        <v>27</v>
      </c>
    </row>
    <row r="208" spans="1:22" ht="12">
      <c r="A208" s="2">
        <v>203</v>
      </c>
      <c r="C208" s="1" t="s">
        <v>210</v>
      </c>
      <c r="D208" s="1" t="s">
        <v>34</v>
      </c>
      <c r="E208" s="25">
        <f t="shared" si="5"/>
        <v>31</v>
      </c>
      <c r="F208" s="14" t="s">
        <v>506</v>
      </c>
      <c r="G208" s="28"/>
      <c r="H208" s="21"/>
      <c r="I208" s="21"/>
      <c r="J208" s="21"/>
      <c r="K208" s="21"/>
      <c r="L208" s="21"/>
      <c r="M208" s="21"/>
      <c r="N208" s="18"/>
      <c r="O208" s="21"/>
      <c r="R208" s="9"/>
      <c r="V208" s="2">
        <v>31</v>
      </c>
    </row>
    <row r="209" spans="1:30" ht="12">
      <c r="A209" s="2">
        <v>203</v>
      </c>
      <c r="C209" s="1" t="s">
        <v>211</v>
      </c>
      <c r="D209" s="1" t="s">
        <v>212</v>
      </c>
      <c r="E209" s="25">
        <f t="shared" si="5"/>
        <v>31</v>
      </c>
      <c r="F209" s="14"/>
      <c r="G209" s="28"/>
      <c r="H209" s="21"/>
      <c r="I209" s="21"/>
      <c r="J209" s="21"/>
      <c r="K209" s="21"/>
      <c r="L209" s="21"/>
      <c r="M209" s="21"/>
      <c r="N209" s="18"/>
      <c r="O209" s="21"/>
      <c r="R209" s="9"/>
      <c r="AD209" s="2">
        <v>31</v>
      </c>
    </row>
    <row r="210" spans="1:30" ht="12">
      <c r="A210" s="2">
        <v>203</v>
      </c>
      <c r="C210" s="1" t="s">
        <v>208</v>
      </c>
      <c r="D210" s="1" t="s">
        <v>154</v>
      </c>
      <c r="E210" s="25">
        <f t="shared" si="5"/>
        <v>31</v>
      </c>
      <c r="F210" s="14"/>
      <c r="G210" s="28"/>
      <c r="H210" s="21"/>
      <c r="I210" s="21"/>
      <c r="J210" s="21"/>
      <c r="K210" s="21"/>
      <c r="L210" s="21"/>
      <c r="M210" s="21"/>
      <c r="N210" s="18"/>
      <c r="O210" s="21"/>
      <c r="R210" s="9"/>
      <c r="AD210" s="2">
        <v>31</v>
      </c>
    </row>
    <row r="211" spans="1:36" ht="12">
      <c r="A211" s="2">
        <v>206</v>
      </c>
      <c r="C211" s="1" t="s">
        <v>324</v>
      </c>
      <c r="D211" s="1" t="s">
        <v>82</v>
      </c>
      <c r="E211" s="25">
        <f t="shared" si="5"/>
        <v>30</v>
      </c>
      <c r="F211" s="14"/>
      <c r="G211" s="28"/>
      <c r="H211" s="21"/>
      <c r="I211" s="21"/>
      <c r="J211" s="21"/>
      <c r="K211" s="21"/>
      <c r="L211" s="21"/>
      <c r="M211" s="21"/>
      <c r="N211" s="18"/>
      <c r="O211" s="21"/>
      <c r="R211" s="9"/>
      <c r="AI211" s="2">
        <v>3</v>
      </c>
      <c r="AJ211">
        <v>27</v>
      </c>
    </row>
    <row r="212" spans="1:37" ht="12">
      <c r="A212" s="2">
        <v>207</v>
      </c>
      <c r="C212" s="1" t="s">
        <v>72</v>
      </c>
      <c r="D212" s="1" t="s">
        <v>19</v>
      </c>
      <c r="E212" s="25">
        <f t="shared" si="5"/>
        <v>29</v>
      </c>
      <c r="F212" s="14"/>
      <c r="G212" s="28"/>
      <c r="H212" s="21"/>
      <c r="I212" s="21"/>
      <c r="J212" s="21"/>
      <c r="K212" s="21"/>
      <c r="L212" s="21"/>
      <c r="M212" s="21"/>
      <c r="N212" s="18"/>
      <c r="O212" s="21"/>
      <c r="R212" s="9"/>
      <c r="S212" s="2"/>
      <c r="T212" s="2"/>
      <c r="U212" s="2"/>
      <c r="V212" s="2"/>
      <c r="W212" s="2"/>
      <c r="X212" s="2"/>
      <c r="AJ212">
        <v>10</v>
      </c>
      <c r="AK212">
        <v>19</v>
      </c>
    </row>
    <row r="213" spans="1:35" ht="12">
      <c r="A213" s="2">
        <v>208</v>
      </c>
      <c r="C213" s="1" t="s">
        <v>419</v>
      </c>
      <c r="D213" s="1" t="s">
        <v>240</v>
      </c>
      <c r="E213" s="25">
        <f t="shared" si="5"/>
        <v>28</v>
      </c>
      <c r="F213" s="17" t="s">
        <v>52</v>
      </c>
      <c r="G213" s="32"/>
      <c r="H213" s="24"/>
      <c r="I213" s="24"/>
      <c r="J213" s="24"/>
      <c r="K213" s="24"/>
      <c r="L213" s="24"/>
      <c r="M213" s="21"/>
      <c r="N213" s="19"/>
      <c r="O213" s="24"/>
      <c r="P213" s="11"/>
      <c r="Q213" s="8">
        <v>28</v>
      </c>
      <c r="R213" s="8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1:38" ht="12">
      <c r="A214" s="2">
        <v>208</v>
      </c>
      <c r="C214" s="1" t="s">
        <v>31</v>
      </c>
      <c r="D214" s="1" t="s">
        <v>117</v>
      </c>
      <c r="E214" s="25">
        <f t="shared" si="5"/>
        <v>28</v>
      </c>
      <c r="F214" s="14"/>
      <c r="G214" s="28"/>
      <c r="H214" s="21"/>
      <c r="I214" s="21"/>
      <c r="J214" s="21"/>
      <c r="K214" s="21"/>
      <c r="L214" s="21"/>
      <c r="M214" s="21"/>
      <c r="N214" s="18"/>
      <c r="O214" s="21"/>
      <c r="R214" s="9"/>
      <c r="AI214" s="2">
        <v>3</v>
      </c>
      <c r="AJ214">
        <v>10</v>
      </c>
      <c r="AK214">
        <f>3+8</f>
        <v>11</v>
      </c>
      <c r="AL214">
        <v>4</v>
      </c>
    </row>
    <row r="215" spans="1:33" ht="12">
      <c r="A215" s="2">
        <v>208</v>
      </c>
      <c r="C215" s="1" t="s">
        <v>518</v>
      </c>
      <c r="D215" s="1" t="s">
        <v>233</v>
      </c>
      <c r="E215" s="25">
        <f t="shared" si="5"/>
        <v>28</v>
      </c>
      <c r="F215" s="14"/>
      <c r="G215" s="28"/>
      <c r="H215" s="21"/>
      <c r="I215" s="21"/>
      <c r="J215" s="21">
        <v>22</v>
      </c>
      <c r="K215" s="21">
        <v>6</v>
      </c>
      <c r="L215" s="21"/>
      <c r="M215" s="21"/>
      <c r="N215" s="18"/>
      <c r="O215" s="18"/>
      <c r="R215" s="9"/>
      <c r="AG215" s="2"/>
    </row>
    <row r="216" spans="1:29" ht="12">
      <c r="A216" s="2">
        <v>211</v>
      </c>
      <c r="C216" s="1" t="s">
        <v>213</v>
      </c>
      <c r="D216" s="1" t="s">
        <v>77</v>
      </c>
      <c r="E216" s="25">
        <f t="shared" si="5"/>
        <v>27</v>
      </c>
      <c r="F216" s="14"/>
      <c r="G216" s="28"/>
      <c r="H216" s="21"/>
      <c r="I216" s="21"/>
      <c r="J216" s="21"/>
      <c r="K216" s="21"/>
      <c r="L216" s="21"/>
      <c r="M216" s="21"/>
      <c r="N216" s="18"/>
      <c r="O216" s="21"/>
      <c r="R216" s="9"/>
      <c r="AB216" s="2">
        <v>15</v>
      </c>
      <c r="AC216" s="2">
        <v>12</v>
      </c>
    </row>
    <row r="217" spans="1:22" ht="12">
      <c r="A217" s="2">
        <v>211</v>
      </c>
      <c r="C217" s="1" t="s">
        <v>216</v>
      </c>
      <c r="D217" s="1" t="s">
        <v>217</v>
      </c>
      <c r="E217" s="25">
        <f t="shared" si="5"/>
        <v>27</v>
      </c>
      <c r="F217" s="14" t="s">
        <v>506</v>
      </c>
      <c r="G217" s="28"/>
      <c r="H217" s="21"/>
      <c r="I217" s="21"/>
      <c r="J217" s="21"/>
      <c r="K217" s="21"/>
      <c r="L217" s="21"/>
      <c r="M217" s="21"/>
      <c r="N217" s="18"/>
      <c r="O217" s="21"/>
      <c r="R217" s="9"/>
      <c r="V217" s="2">
        <v>27</v>
      </c>
    </row>
    <row r="218" spans="1:38" ht="12">
      <c r="A218" s="2">
        <v>211</v>
      </c>
      <c r="C218" s="1" t="s">
        <v>496</v>
      </c>
      <c r="D218" s="1" t="s">
        <v>233</v>
      </c>
      <c r="E218" s="25">
        <f t="shared" si="5"/>
        <v>27</v>
      </c>
      <c r="F218" s="14"/>
      <c r="G218" s="28"/>
      <c r="H218" s="21"/>
      <c r="I218" s="21"/>
      <c r="J218" s="21"/>
      <c r="K218" s="21"/>
      <c r="L218" s="21"/>
      <c r="M218" s="21"/>
      <c r="N218" s="18"/>
      <c r="O218" s="21"/>
      <c r="R218" s="9"/>
      <c r="AC218" s="2"/>
      <c r="AD218" s="2"/>
      <c r="AE218" s="2"/>
      <c r="AL218">
        <v>27</v>
      </c>
    </row>
    <row r="219" spans="1:37" ht="12">
      <c r="A219" s="2">
        <v>211</v>
      </c>
      <c r="C219" s="1" t="s">
        <v>379</v>
      </c>
      <c r="D219" s="1" t="s">
        <v>77</v>
      </c>
      <c r="E219" s="25">
        <f t="shared" si="5"/>
        <v>27</v>
      </c>
      <c r="F219" s="13"/>
      <c r="G219" s="29"/>
      <c r="H219" s="20"/>
      <c r="I219" s="20"/>
      <c r="J219" s="20"/>
      <c r="K219" s="20"/>
      <c r="L219" s="20"/>
      <c r="M219" s="21"/>
      <c r="N219" s="19"/>
      <c r="O219" s="20"/>
      <c r="P219" s="1"/>
      <c r="Q219" s="1"/>
      <c r="R219" s="8"/>
      <c r="AD219" s="2"/>
      <c r="AE219" s="2"/>
      <c r="AJ219">
        <v>15</v>
      </c>
      <c r="AK219">
        <v>12</v>
      </c>
    </row>
    <row r="220" spans="1:33" ht="12">
      <c r="A220" s="2">
        <v>211</v>
      </c>
      <c r="C220" s="1" t="s">
        <v>214</v>
      </c>
      <c r="D220" s="1" t="s">
        <v>215</v>
      </c>
      <c r="E220" s="25">
        <f t="shared" si="5"/>
        <v>27</v>
      </c>
      <c r="F220" s="13" t="s">
        <v>52</v>
      </c>
      <c r="G220" s="29"/>
      <c r="H220" s="20"/>
      <c r="I220" s="20"/>
      <c r="J220" s="20"/>
      <c r="K220" s="20"/>
      <c r="L220" s="20"/>
      <c r="M220" s="21"/>
      <c r="N220" s="19"/>
      <c r="O220" s="20"/>
      <c r="P220" s="8"/>
      <c r="Q220" s="1"/>
      <c r="R220" s="8"/>
      <c r="W220" s="2">
        <v>13</v>
      </c>
      <c r="AF220" s="2">
        <v>13</v>
      </c>
      <c r="AG220" s="2">
        <v>1</v>
      </c>
    </row>
    <row r="221" spans="1:30" ht="12">
      <c r="A221" s="2">
        <v>216</v>
      </c>
      <c r="C221" s="1" t="s">
        <v>220</v>
      </c>
      <c r="D221" s="1" t="s">
        <v>221</v>
      </c>
      <c r="E221" s="25">
        <f t="shared" si="5"/>
        <v>26</v>
      </c>
      <c r="F221" s="14"/>
      <c r="G221" s="28"/>
      <c r="H221" s="21"/>
      <c r="I221" s="21"/>
      <c r="J221" s="21"/>
      <c r="K221" s="21"/>
      <c r="L221" s="21"/>
      <c r="M221" s="21"/>
      <c r="N221" s="18"/>
      <c r="O221" s="21"/>
      <c r="R221" s="9"/>
      <c r="AC221" s="2">
        <v>12</v>
      </c>
      <c r="AD221" s="2">
        <v>14</v>
      </c>
    </row>
    <row r="222" spans="1:30" ht="12">
      <c r="A222" s="2">
        <v>216</v>
      </c>
      <c r="C222" s="1" t="s">
        <v>218</v>
      </c>
      <c r="D222" s="1" t="s">
        <v>219</v>
      </c>
      <c r="E222" s="25">
        <f t="shared" si="5"/>
        <v>26</v>
      </c>
      <c r="F222" s="13" t="s">
        <v>52</v>
      </c>
      <c r="G222" s="29"/>
      <c r="H222" s="20"/>
      <c r="I222" s="20"/>
      <c r="J222" s="20"/>
      <c r="K222" s="20"/>
      <c r="L222" s="20"/>
      <c r="M222" s="21"/>
      <c r="N222" s="19"/>
      <c r="O222" s="20"/>
      <c r="P222" s="1"/>
      <c r="Q222" s="1"/>
      <c r="R222" s="8"/>
      <c r="Z222" s="2">
        <v>12</v>
      </c>
      <c r="AA222" s="2">
        <v>14</v>
      </c>
      <c r="AC222" s="2">
        <v>0</v>
      </c>
      <c r="AD222" s="1" t="s">
        <v>0</v>
      </c>
    </row>
    <row r="223" spans="1:29" ht="12">
      <c r="A223" s="2">
        <v>216</v>
      </c>
      <c r="B223" t="s">
        <v>0</v>
      </c>
      <c r="C223" s="1" t="s">
        <v>361</v>
      </c>
      <c r="D223" s="1" t="s">
        <v>195</v>
      </c>
      <c r="E223" s="25">
        <f t="shared" si="5"/>
        <v>26</v>
      </c>
      <c r="F223" s="13" t="s">
        <v>52</v>
      </c>
      <c r="G223" s="29"/>
      <c r="H223" s="20"/>
      <c r="I223" s="20"/>
      <c r="J223" s="20"/>
      <c r="K223" s="20"/>
      <c r="L223" s="21"/>
      <c r="M223" s="21"/>
      <c r="N223" s="18"/>
      <c r="O223" s="21"/>
      <c r="Q223">
        <v>15</v>
      </c>
      <c r="R223" s="9">
        <v>11</v>
      </c>
      <c r="AC223" s="2"/>
    </row>
    <row r="224" spans="1:38" ht="12">
      <c r="A224" s="2">
        <v>219</v>
      </c>
      <c r="C224" s="1" t="s">
        <v>317</v>
      </c>
      <c r="D224" s="1" t="s">
        <v>318</v>
      </c>
      <c r="E224" s="25">
        <f t="shared" si="5"/>
        <v>25</v>
      </c>
      <c r="F224" s="14"/>
      <c r="G224" s="28"/>
      <c r="H224" s="21"/>
      <c r="I224" s="21"/>
      <c r="J224" s="21"/>
      <c r="K224" s="21"/>
      <c r="L224" s="21"/>
      <c r="M224" s="21"/>
      <c r="N224" s="18"/>
      <c r="O224" s="21"/>
      <c r="R224" s="9"/>
      <c r="AI224" s="2">
        <v>3</v>
      </c>
      <c r="AL224">
        <v>22</v>
      </c>
    </row>
    <row r="225" spans="1:22" ht="12">
      <c r="A225" s="2">
        <v>219</v>
      </c>
      <c r="C225" s="1" t="s">
        <v>250</v>
      </c>
      <c r="D225" s="1" t="s">
        <v>123</v>
      </c>
      <c r="E225" s="25">
        <f t="shared" si="5"/>
        <v>25</v>
      </c>
      <c r="F225" s="14"/>
      <c r="G225" s="28"/>
      <c r="H225" s="21"/>
      <c r="I225" s="21"/>
      <c r="J225" s="21"/>
      <c r="K225" s="21"/>
      <c r="L225" s="21"/>
      <c r="M225" s="21"/>
      <c r="N225" s="18"/>
      <c r="O225" s="21">
        <v>3</v>
      </c>
      <c r="Q225">
        <v>9</v>
      </c>
      <c r="R225" s="9"/>
      <c r="T225" s="2">
        <f>2+3</f>
        <v>5</v>
      </c>
      <c r="V225" s="2">
        <v>8</v>
      </c>
    </row>
    <row r="226" spans="1:37" ht="12">
      <c r="A226" s="2">
        <v>219</v>
      </c>
      <c r="C226" s="1" t="s">
        <v>110</v>
      </c>
      <c r="D226" s="1" t="s">
        <v>392</v>
      </c>
      <c r="E226" s="25">
        <f t="shared" si="5"/>
        <v>25</v>
      </c>
      <c r="F226" s="14"/>
      <c r="G226" s="28"/>
      <c r="H226" s="21"/>
      <c r="I226" s="21"/>
      <c r="J226" s="21"/>
      <c r="K226" s="21"/>
      <c r="L226" s="21"/>
      <c r="M226" s="21"/>
      <c r="N226" s="18"/>
      <c r="O226" s="21"/>
      <c r="R226" s="9"/>
      <c r="X226" s="2"/>
      <c r="Y226" s="2"/>
      <c r="Z226" s="2"/>
      <c r="AA226" s="2"/>
      <c r="AK226">
        <f>21+4</f>
        <v>25</v>
      </c>
    </row>
    <row r="227" spans="1:38" ht="12">
      <c r="A227" s="2">
        <v>219</v>
      </c>
      <c r="B227" t="s">
        <v>0</v>
      </c>
      <c r="C227" s="1" t="s">
        <v>494</v>
      </c>
      <c r="D227" s="1" t="s">
        <v>34</v>
      </c>
      <c r="E227" s="25">
        <f t="shared" si="5"/>
        <v>25</v>
      </c>
      <c r="F227" s="14" t="s">
        <v>508</v>
      </c>
      <c r="G227" s="28"/>
      <c r="H227" s="21"/>
      <c r="I227" s="21"/>
      <c r="J227" s="21"/>
      <c r="K227" s="21"/>
      <c r="L227" s="21"/>
      <c r="M227" s="21"/>
      <c r="N227" s="18"/>
      <c r="O227" s="21"/>
      <c r="R227" s="9"/>
      <c r="AC227" s="2"/>
      <c r="AD227" s="2"/>
      <c r="AE227" s="2"/>
      <c r="AL227">
        <v>25</v>
      </c>
    </row>
    <row r="228" spans="1:28" ht="12">
      <c r="A228" s="2">
        <v>223</v>
      </c>
      <c r="C228" s="1" t="s">
        <v>222</v>
      </c>
      <c r="D228" s="1" t="s">
        <v>223</v>
      </c>
      <c r="E228" s="25">
        <f t="shared" si="5"/>
        <v>24</v>
      </c>
      <c r="F228" s="14"/>
      <c r="G228" s="28"/>
      <c r="H228" s="21"/>
      <c r="I228" s="21"/>
      <c r="J228" s="21"/>
      <c r="K228" s="21"/>
      <c r="L228" s="21"/>
      <c r="M228" s="21"/>
      <c r="N228" s="18"/>
      <c r="O228" s="21"/>
      <c r="R228" s="9"/>
      <c r="AB228" s="2">
        <v>24</v>
      </c>
    </row>
    <row r="229" spans="1:32" ht="12">
      <c r="A229" s="2">
        <v>223</v>
      </c>
      <c r="C229" s="1" t="s">
        <v>224</v>
      </c>
      <c r="D229" s="1" t="s">
        <v>225</v>
      </c>
      <c r="E229" s="25">
        <f t="shared" si="5"/>
        <v>24</v>
      </c>
      <c r="F229" s="13" t="s">
        <v>52</v>
      </c>
      <c r="G229" s="29"/>
      <c r="H229" s="20"/>
      <c r="I229" s="20"/>
      <c r="J229" s="20"/>
      <c r="K229" s="20"/>
      <c r="L229" s="20"/>
      <c r="M229" s="21"/>
      <c r="N229" s="19"/>
      <c r="O229" s="20"/>
      <c r="P229" s="1"/>
      <c r="Q229" s="1"/>
      <c r="R229" s="8"/>
      <c r="AA229" s="2">
        <v>8</v>
      </c>
      <c r="AE229" s="2">
        <v>0</v>
      </c>
      <c r="AF229" s="2">
        <v>16</v>
      </c>
    </row>
    <row r="230" spans="1:35" ht="12">
      <c r="A230" s="2">
        <v>223</v>
      </c>
      <c r="C230" s="1" t="s">
        <v>248</v>
      </c>
      <c r="D230" s="1" t="s">
        <v>426</v>
      </c>
      <c r="E230" s="25">
        <f t="shared" si="5"/>
        <v>24</v>
      </c>
      <c r="F230" s="13" t="s">
        <v>52</v>
      </c>
      <c r="G230" s="29"/>
      <c r="H230" s="20"/>
      <c r="I230" s="20"/>
      <c r="J230" s="20"/>
      <c r="K230" s="20"/>
      <c r="L230" s="20"/>
      <c r="M230" s="21"/>
      <c r="N230" s="19"/>
      <c r="O230" s="19">
        <f>11+10</f>
        <v>21</v>
      </c>
      <c r="P230" s="8">
        <v>2</v>
      </c>
      <c r="Q230">
        <v>1</v>
      </c>
      <c r="R230" s="9"/>
      <c r="AD230" s="2"/>
      <c r="AE230" s="2"/>
      <c r="AF230" s="2"/>
      <c r="AG230" s="2"/>
      <c r="AH230" s="2"/>
      <c r="AI230" s="2"/>
    </row>
    <row r="231" spans="1:38" ht="12">
      <c r="A231" s="2">
        <v>226</v>
      </c>
      <c r="C231" s="1" t="s">
        <v>144</v>
      </c>
      <c r="D231" s="1" t="s">
        <v>374</v>
      </c>
      <c r="E231" s="25">
        <f t="shared" si="5"/>
        <v>23</v>
      </c>
      <c r="F231" s="14"/>
      <c r="G231" s="28"/>
      <c r="H231" s="21"/>
      <c r="I231" s="21"/>
      <c r="J231" s="21"/>
      <c r="K231" s="21"/>
      <c r="L231" s="21"/>
      <c r="M231" s="21"/>
      <c r="N231" s="18"/>
      <c r="O231" s="21"/>
      <c r="R231" s="9"/>
      <c r="AF231" s="2"/>
      <c r="AG231" s="2"/>
      <c r="AI231" s="2"/>
      <c r="AJ231">
        <v>12</v>
      </c>
      <c r="AL231">
        <v>11</v>
      </c>
    </row>
    <row r="232" spans="1:37" ht="12">
      <c r="A232" s="2">
        <v>226</v>
      </c>
      <c r="C232" s="1" t="s">
        <v>276</v>
      </c>
      <c r="D232" s="1" t="s">
        <v>117</v>
      </c>
      <c r="E232" s="25">
        <f t="shared" si="5"/>
        <v>23</v>
      </c>
      <c r="F232" s="13" t="s">
        <v>52</v>
      </c>
      <c r="G232" s="29"/>
      <c r="H232" s="20"/>
      <c r="I232" s="20"/>
      <c r="J232" s="20"/>
      <c r="K232" s="20"/>
      <c r="L232" s="20"/>
      <c r="M232" s="21"/>
      <c r="N232" s="19"/>
      <c r="O232" s="20"/>
      <c r="P232" s="1"/>
      <c r="Q232" s="1"/>
      <c r="R232" s="8"/>
      <c r="AH232" s="2">
        <v>9</v>
      </c>
      <c r="AK232">
        <v>14</v>
      </c>
    </row>
    <row r="233" spans="1:33" ht="12">
      <c r="A233" s="2">
        <v>228</v>
      </c>
      <c r="C233" s="1" t="s">
        <v>454</v>
      </c>
      <c r="D233" s="1" t="s">
        <v>455</v>
      </c>
      <c r="E233" s="25">
        <f t="shared" si="5"/>
        <v>22</v>
      </c>
      <c r="F233" s="13" t="s">
        <v>52</v>
      </c>
      <c r="G233" s="29"/>
      <c r="H233" s="20"/>
      <c r="I233" s="20"/>
      <c r="J233" s="20"/>
      <c r="K233" s="20"/>
      <c r="L233" s="19">
        <v>11</v>
      </c>
      <c r="M233" s="21"/>
      <c r="N233" s="18">
        <v>11</v>
      </c>
      <c r="O233" s="18"/>
      <c r="R233" s="9"/>
      <c r="AG233" s="2"/>
    </row>
    <row r="234" spans="1:27" ht="12">
      <c r="A234" s="2">
        <v>228</v>
      </c>
      <c r="C234" s="1" t="s">
        <v>226</v>
      </c>
      <c r="D234" s="1" t="s">
        <v>227</v>
      </c>
      <c r="E234" s="25">
        <f t="shared" si="5"/>
        <v>22</v>
      </c>
      <c r="F234" s="13" t="s">
        <v>52</v>
      </c>
      <c r="G234" s="29"/>
      <c r="H234" s="20"/>
      <c r="I234" s="20"/>
      <c r="J234" s="20"/>
      <c r="K234" s="20"/>
      <c r="L234" s="20"/>
      <c r="M234" s="21"/>
      <c r="N234" s="19"/>
      <c r="O234" s="20"/>
      <c r="P234" s="1"/>
      <c r="Q234" s="1"/>
      <c r="R234" s="8"/>
      <c r="X234" s="2">
        <v>9</v>
      </c>
      <c r="Z234" s="2">
        <v>8</v>
      </c>
      <c r="AA234" s="2">
        <v>5</v>
      </c>
    </row>
    <row r="235" spans="1:29" ht="12">
      <c r="A235" s="2">
        <v>228</v>
      </c>
      <c r="C235" s="1" t="s">
        <v>360</v>
      </c>
      <c r="D235" s="1" t="s">
        <v>117</v>
      </c>
      <c r="E235" s="25">
        <f t="shared" si="5"/>
        <v>22</v>
      </c>
      <c r="F235" s="13" t="s">
        <v>52</v>
      </c>
      <c r="G235" s="29"/>
      <c r="H235" s="20"/>
      <c r="I235" s="20"/>
      <c r="J235" s="20"/>
      <c r="K235" s="20"/>
      <c r="L235" s="21"/>
      <c r="M235" s="21">
        <v>10</v>
      </c>
      <c r="N235" s="18"/>
      <c r="O235" s="21"/>
      <c r="R235" s="9">
        <v>12</v>
      </c>
      <c r="AC235" s="2"/>
    </row>
    <row r="236" spans="1:31" ht="12">
      <c r="A236" s="2">
        <v>228</v>
      </c>
      <c r="C236" s="1" t="s">
        <v>214</v>
      </c>
      <c r="D236" s="1" t="s">
        <v>103</v>
      </c>
      <c r="E236" s="25">
        <f t="shared" si="5"/>
        <v>22</v>
      </c>
      <c r="F236" s="13" t="s">
        <v>52</v>
      </c>
      <c r="G236" s="29"/>
      <c r="H236" s="20"/>
      <c r="I236" s="20"/>
      <c r="J236" s="20"/>
      <c r="K236" s="20"/>
      <c r="L236" s="20"/>
      <c r="M236" s="21"/>
      <c r="N236" s="19"/>
      <c r="O236" s="20"/>
      <c r="P236" s="8">
        <v>11</v>
      </c>
      <c r="Q236">
        <v>11</v>
      </c>
      <c r="R236" s="9"/>
      <c r="Y236" s="2"/>
      <c r="AA236" s="2"/>
      <c r="AD236" s="2"/>
      <c r="AE236" s="2"/>
    </row>
    <row r="237" spans="1:23" ht="12">
      <c r="A237" s="2">
        <v>232</v>
      </c>
      <c r="C237" s="1" t="s">
        <v>241</v>
      </c>
      <c r="D237" s="1" t="s">
        <v>242</v>
      </c>
      <c r="E237" s="25">
        <f t="shared" si="5"/>
        <v>21</v>
      </c>
      <c r="F237" s="14"/>
      <c r="G237" s="28"/>
      <c r="H237" s="21"/>
      <c r="I237" s="21"/>
      <c r="J237" s="21"/>
      <c r="K237" s="21"/>
      <c r="L237" s="21"/>
      <c r="M237" s="21"/>
      <c r="N237" s="18"/>
      <c r="O237" s="21"/>
      <c r="R237" s="9"/>
      <c r="V237" s="2">
        <v>3</v>
      </c>
      <c r="W237" s="2">
        <v>18</v>
      </c>
    </row>
    <row r="238" spans="1:33" ht="12">
      <c r="A238" s="2">
        <v>232</v>
      </c>
      <c r="C238" s="1" t="s">
        <v>159</v>
      </c>
      <c r="D238" s="1" t="s">
        <v>100</v>
      </c>
      <c r="E238" s="25">
        <f t="shared" si="5"/>
        <v>21</v>
      </c>
      <c r="F238" s="14"/>
      <c r="G238" s="28"/>
      <c r="H238" s="21"/>
      <c r="I238" s="21"/>
      <c r="J238" s="21">
        <v>21</v>
      </c>
      <c r="K238" s="21"/>
      <c r="L238" s="21"/>
      <c r="M238" s="21"/>
      <c r="N238" s="18"/>
      <c r="O238" s="21"/>
      <c r="R238" s="9"/>
      <c r="AG238" s="2"/>
    </row>
    <row r="239" spans="1:36" ht="12">
      <c r="A239" s="2">
        <v>232</v>
      </c>
      <c r="C239" s="1" t="s">
        <v>232</v>
      </c>
      <c r="D239" s="1" t="s">
        <v>233</v>
      </c>
      <c r="E239" s="25">
        <f t="shared" si="5"/>
        <v>21</v>
      </c>
      <c r="F239" s="14"/>
      <c r="G239" s="28"/>
      <c r="H239" s="21"/>
      <c r="I239" s="21"/>
      <c r="J239" s="21"/>
      <c r="K239" s="21"/>
      <c r="L239" s="21"/>
      <c r="M239" s="21"/>
      <c r="N239" s="18"/>
      <c r="O239" s="21"/>
      <c r="R239" s="9"/>
      <c r="AH239" s="2">
        <v>18</v>
      </c>
      <c r="AJ239">
        <v>3</v>
      </c>
    </row>
    <row r="240" spans="1:36" ht="12">
      <c r="A240" s="2">
        <v>235</v>
      </c>
      <c r="C240" s="1" t="s">
        <v>370</v>
      </c>
      <c r="D240" s="1" t="s">
        <v>371</v>
      </c>
      <c r="E240" s="25">
        <f t="shared" si="5"/>
        <v>20</v>
      </c>
      <c r="F240" s="13" t="s">
        <v>52</v>
      </c>
      <c r="G240" s="29"/>
      <c r="H240" s="20"/>
      <c r="I240" s="20"/>
      <c r="J240" s="20"/>
      <c r="K240" s="20"/>
      <c r="L240" s="20"/>
      <c r="M240" s="21"/>
      <c r="N240" s="19"/>
      <c r="O240" s="20"/>
      <c r="P240" s="1"/>
      <c r="Q240" s="1"/>
      <c r="R240" s="9"/>
      <c r="AB240" s="2"/>
      <c r="AC240" s="2"/>
      <c r="AJ240">
        <v>20</v>
      </c>
    </row>
    <row r="241" spans="1:34" ht="12">
      <c r="A241" s="2">
        <v>235</v>
      </c>
      <c r="C241" s="1" t="s">
        <v>231</v>
      </c>
      <c r="D241" s="1" t="s">
        <v>39</v>
      </c>
      <c r="E241" s="25">
        <f t="shared" si="5"/>
        <v>20</v>
      </c>
      <c r="F241" s="14"/>
      <c r="G241" s="28"/>
      <c r="H241" s="21"/>
      <c r="I241" s="21"/>
      <c r="J241" s="21"/>
      <c r="K241" s="21"/>
      <c r="L241" s="21"/>
      <c r="M241" s="21"/>
      <c r="N241" s="18"/>
      <c r="O241" s="18"/>
      <c r="R241" s="9"/>
      <c r="AH241" s="2">
        <v>20</v>
      </c>
    </row>
    <row r="242" spans="1:37" ht="12">
      <c r="A242" s="2">
        <v>233</v>
      </c>
      <c r="C242" s="1" t="s">
        <v>170</v>
      </c>
      <c r="D242" s="1" t="s">
        <v>145</v>
      </c>
      <c r="E242" s="25">
        <f t="shared" si="5"/>
        <v>20</v>
      </c>
      <c r="F242" s="14"/>
      <c r="G242" s="28"/>
      <c r="H242" s="21"/>
      <c r="I242" s="21"/>
      <c r="J242" s="21"/>
      <c r="K242" s="21"/>
      <c r="L242" s="21"/>
      <c r="M242" s="21"/>
      <c r="N242" s="18"/>
      <c r="O242" s="18"/>
      <c r="R242" s="9"/>
      <c r="AI242" s="2">
        <v>2</v>
      </c>
      <c r="AJ242">
        <v>4</v>
      </c>
      <c r="AK242">
        <f>9+5</f>
        <v>14</v>
      </c>
    </row>
    <row r="243" spans="1:19" ht="12">
      <c r="A243" s="2">
        <v>235</v>
      </c>
      <c r="C243" s="1" t="s">
        <v>288</v>
      </c>
      <c r="D243" s="1" t="s">
        <v>140</v>
      </c>
      <c r="E243" s="25">
        <f t="shared" si="5"/>
        <v>20</v>
      </c>
      <c r="F243" s="13" t="s">
        <v>98</v>
      </c>
      <c r="G243" s="29"/>
      <c r="H243" s="20"/>
      <c r="I243" s="20"/>
      <c r="J243" s="20"/>
      <c r="K243" s="20"/>
      <c r="L243" s="20"/>
      <c r="M243" s="21"/>
      <c r="N243" s="19"/>
      <c r="O243" s="19"/>
      <c r="P243" s="1"/>
      <c r="Q243" s="1"/>
      <c r="R243" s="8">
        <v>13</v>
      </c>
      <c r="S243" s="2">
        <v>7</v>
      </c>
    </row>
    <row r="244" spans="1:27" ht="12">
      <c r="A244" s="2">
        <v>235</v>
      </c>
      <c r="C244" s="1" t="s">
        <v>230</v>
      </c>
      <c r="D244" s="1" t="s">
        <v>8</v>
      </c>
      <c r="E244" s="25">
        <f t="shared" si="5"/>
        <v>20</v>
      </c>
      <c r="F244" s="14"/>
      <c r="G244" s="28"/>
      <c r="H244" s="21"/>
      <c r="I244" s="21"/>
      <c r="J244" s="21"/>
      <c r="K244" s="21"/>
      <c r="L244" s="21"/>
      <c r="M244" s="21"/>
      <c r="N244" s="18"/>
      <c r="O244" s="18"/>
      <c r="R244" s="9"/>
      <c r="Z244" s="2">
        <v>15</v>
      </c>
      <c r="AA244" s="2">
        <v>5</v>
      </c>
    </row>
    <row r="245" spans="1:36" ht="12">
      <c r="A245" s="2">
        <v>240</v>
      </c>
      <c r="C245" s="1" t="s">
        <v>256</v>
      </c>
      <c r="D245" s="1" t="s">
        <v>257</v>
      </c>
      <c r="E245" s="25">
        <f t="shared" si="5"/>
        <v>19</v>
      </c>
      <c r="F245" s="15"/>
      <c r="G245" s="30"/>
      <c r="H245" s="22"/>
      <c r="I245" s="22"/>
      <c r="J245" s="22"/>
      <c r="K245" s="22"/>
      <c r="L245" s="22"/>
      <c r="M245" s="21"/>
      <c r="N245" s="18"/>
      <c r="O245" s="18"/>
      <c r="P245" s="10"/>
      <c r="Q245" s="10"/>
      <c r="R245" s="9"/>
      <c r="AI245" s="2">
        <v>11</v>
      </c>
      <c r="AJ245">
        <v>8</v>
      </c>
    </row>
    <row r="246" spans="1:33" ht="12">
      <c r="A246" s="2">
        <v>240</v>
      </c>
      <c r="C246" s="1" t="s">
        <v>523</v>
      </c>
      <c r="D246" s="1" t="s">
        <v>16</v>
      </c>
      <c r="E246" s="25">
        <f t="shared" si="5"/>
        <v>19</v>
      </c>
      <c r="F246" s="13" t="s">
        <v>98</v>
      </c>
      <c r="G246" s="29"/>
      <c r="H246" s="20"/>
      <c r="I246" s="20"/>
      <c r="J246" s="20"/>
      <c r="K246" s="21">
        <v>19</v>
      </c>
      <c r="L246" s="21"/>
      <c r="M246" s="21"/>
      <c r="N246" s="18"/>
      <c r="O246" s="18"/>
      <c r="R246" s="9"/>
      <c r="AG246" s="2"/>
    </row>
    <row r="247" spans="1:36" ht="12">
      <c r="A247" s="2">
        <v>242</v>
      </c>
      <c r="C247" s="1" t="s">
        <v>375</v>
      </c>
      <c r="D247" s="1" t="s">
        <v>242</v>
      </c>
      <c r="E247" s="25">
        <f t="shared" si="5"/>
        <v>18</v>
      </c>
      <c r="F247" s="14"/>
      <c r="G247" s="28"/>
      <c r="H247" s="21"/>
      <c r="I247" s="21"/>
      <c r="J247" s="21"/>
      <c r="K247" s="21"/>
      <c r="L247" s="21"/>
      <c r="M247" s="21"/>
      <c r="N247" s="18"/>
      <c r="O247" s="18"/>
      <c r="R247" s="9"/>
      <c r="AA247" s="2"/>
      <c r="AB247" s="2"/>
      <c r="AJ247">
        <f>4+14</f>
        <v>18</v>
      </c>
    </row>
    <row r="248" spans="1:31" ht="12">
      <c r="A248" s="2">
        <v>242</v>
      </c>
      <c r="C248" s="1" t="s">
        <v>437</v>
      </c>
      <c r="D248" s="1" t="s">
        <v>438</v>
      </c>
      <c r="E248" s="25">
        <f t="shared" si="5"/>
        <v>18</v>
      </c>
      <c r="F248" s="13" t="s">
        <v>52</v>
      </c>
      <c r="G248" s="29"/>
      <c r="H248" s="20"/>
      <c r="I248" s="20"/>
      <c r="J248" s="20"/>
      <c r="K248" s="20"/>
      <c r="L248" s="20"/>
      <c r="M248" s="21"/>
      <c r="N248" s="19"/>
      <c r="O248" s="21">
        <v>10</v>
      </c>
      <c r="P248">
        <v>8</v>
      </c>
      <c r="R248" s="9"/>
      <c r="AC248" s="2"/>
      <c r="AD248" s="2"/>
      <c r="AE248" s="2"/>
    </row>
    <row r="249" spans="1:36" ht="12">
      <c r="A249" s="2">
        <v>242</v>
      </c>
      <c r="C249" s="1" t="s">
        <v>235</v>
      </c>
      <c r="D249" s="1" t="s">
        <v>236</v>
      </c>
      <c r="E249" s="25">
        <f t="shared" si="5"/>
        <v>18</v>
      </c>
      <c r="F249" s="14"/>
      <c r="G249" s="28"/>
      <c r="H249" s="21"/>
      <c r="I249" s="21"/>
      <c r="J249" s="21"/>
      <c r="K249" s="21"/>
      <c r="L249" s="21"/>
      <c r="M249" s="21"/>
      <c r="N249" s="18"/>
      <c r="O249" s="18"/>
      <c r="R249" s="9"/>
      <c r="AD249" s="2">
        <v>2</v>
      </c>
      <c r="AE249" s="2">
        <v>10</v>
      </c>
      <c r="AF249" s="2">
        <v>5</v>
      </c>
      <c r="AJ249">
        <f>1</f>
        <v>1</v>
      </c>
    </row>
    <row r="250" spans="1:28" ht="12">
      <c r="A250" s="2">
        <v>242</v>
      </c>
      <c r="C250" s="1" t="s">
        <v>234</v>
      </c>
      <c r="D250" s="1" t="s">
        <v>107</v>
      </c>
      <c r="E250" s="25">
        <f t="shared" si="5"/>
        <v>18</v>
      </c>
      <c r="F250" s="13" t="s">
        <v>52</v>
      </c>
      <c r="G250" s="29"/>
      <c r="H250" s="20"/>
      <c r="I250" s="20"/>
      <c r="J250" s="20"/>
      <c r="K250" s="20"/>
      <c r="L250" s="20"/>
      <c r="M250" s="21"/>
      <c r="N250" s="19"/>
      <c r="O250" s="19"/>
      <c r="P250" s="1"/>
      <c r="Q250" s="1"/>
      <c r="R250" s="8"/>
      <c r="AB250" s="2">
        <v>18</v>
      </c>
    </row>
    <row r="251" spans="1:22" ht="12">
      <c r="A251" s="2">
        <v>246</v>
      </c>
      <c r="C251" s="1" t="s">
        <v>237</v>
      </c>
      <c r="D251" s="1" t="s">
        <v>238</v>
      </c>
      <c r="E251" s="25">
        <f t="shared" si="5"/>
        <v>17</v>
      </c>
      <c r="F251" s="14" t="s">
        <v>435</v>
      </c>
      <c r="G251" s="28"/>
      <c r="H251" s="21"/>
      <c r="I251" s="21"/>
      <c r="J251" s="21"/>
      <c r="K251" s="21"/>
      <c r="L251" s="21"/>
      <c r="M251" s="21"/>
      <c r="N251" s="18"/>
      <c r="O251" s="18"/>
      <c r="R251" s="9"/>
      <c r="V251" s="2">
        <v>17</v>
      </c>
    </row>
    <row r="252" spans="1:36" ht="12">
      <c r="A252" s="2">
        <v>246</v>
      </c>
      <c r="C252" s="1" t="s">
        <v>43</v>
      </c>
      <c r="D252" s="1" t="s">
        <v>14</v>
      </c>
      <c r="E252" s="25">
        <f t="shared" si="5"/>
        <v>17</v>
      </c>
      <c r="F252" s="13" t="s">
        <v>52</v>
      </c>
      <c r="G252" s="29"/>
      <c r="H252" s="20"/>
      <c r="I252" s="20"/>
      <c r="J252" s="20"/>
      <c r="K252" s="20"/>
      <c r="L252" s="20"/>
      <c r="M252" s="21"/>
      <c r="N252" s="19"/>
      <c r="O252" s="19"/>
      <c r="P252" s="1"/>
      <c r="Q252" s="1"/>
      <c r="R252" s="8"/>
      <c r="AG252" s="2">
        <v>11</v>
      </c>
      <c r="AJ252">
        <v>6</v>
      </c>
    </row>
    <row r="253" spans="1:37" ht="12">
      <c r="A253" s="2">
        <v>246</v>
      </c>
      <c r="C253" s="1" t="s">
        <v>372</v>
      </c>
      <c r="D253" s="1" t="s">
        <v>373</v>
      </c>
      <c r="E253" s="25">
        <f t="shared" si="5"/>
        <v>17</v>
      </c>
      <c r="F253" s="14"/>
      <c r="G253" s="28"/>
      <c r="H253" s="21"/>
      <c r="I253" s="21"/>
      <c r="J253" s="21"/>
      <c r="K253" s="21"/>
      <c r="L253" s="21"/>
      <c r="M253" s="21"/>
      <c r="N253" s="18"/>
      <c r="O253" s="18"/>
      <c r="R253" s="9"/>
      <c r="S253" s="2"/>
      <c r="T253" s="1"/>
      <c r="AJ253">
        <v>12</v>
      </c>
      <c r="AK253">
        <f>5</f>
        <v>5</v>
      </c>
    </row>
    <row r="254" spans="1:33" ht="12">
      <c r="A254" s="2">
        <v>246</v>
      </c>
      <c r="C254" s="1" t="s">
        <v>474</v>
      </c>
      <c r="D254" s="1" t="s">
        <v>77</v>
      </c>
      <c r="E254" s="25">
        <f t="shared" si="5"/>
        <v>17</v>
      </c>
      <c r="F254" s="13" t="s">
        <v>52</v>
      </c>
      <c r="G254" s="33">
        <v>9</v>
      </c>
      <c r="H254" s="20"/>
      <c r="I254" s="20"/>
      <c r="J254" s="20"/>
      <c r="K254" s="20"/>
      <c r="L254" s="20"/>
      <c r="M254" s="21">
        <v>8</v>
      </c>
      <c r="N254" s="18"/>
      <c r="O254" s="18"/>
      <c r="R254" s="9"/>
      <c r="AG254" s="2"/>
    </row>
    <row r="255" spans="1:23" ht="12">
      <c r="A255" s="2">
        <v>246</v>
      </c>
      <c r="C255" s="1" t="s">
        <v>349</v>
      </c>
      <c r="D255" s="1" t="s">
        <v>39</v>
      </c>
      <c r="E255" s="25">
        <f t="shared" si="5"/>
        <v>17</v>
      </c>
      <c r="F255" s="14"/>
      <c r="G255" s="28"/>
      <c r="H255" s="21"/>
      <c r="I255" s="21"/>
      <c r="J255" s="21"/>
      <c r="K255" s="21"/>
      <c r="L255" s="21"/>
      <c r="M255" s="21"/>
      <c r="N255" s="18"/>
      <c r="O255" s="21">
        <v>13</v>
      </c>
      <c r="R255" s="9"/>
      <c r="W255" s="2">
        <v>4</v>
      </c>
    </row>
    <row r="256" spans="1:23" ht="12">
      <c r="A256" s="2">
        <v>246</v>
      </c>
      <c r="C256" s="1" t="s">
        <v>239</v>
      </c>
      <c r="D256" s="1" t="s">
        <v>16</v>
      </c>
      <c r="E256" s="25">
        <f t="shared" si="5"/>
        <v>17</v>
      </c>
      <c r="F256" s="14"/>
      <c r="G256" s="28"/>
      <c r="H256" s="21"/>
      <c r="I256" s="21"/>
      <c r="J256" s="21"/>
      <c r="K256" s="21"/>
      <c r="L256" s="21"/>
      <c r="M256" s="21"/>
      <c r="N256" s="18"/>
      <c r="O256" s="18"/>
      <c r="R256" s="9"/>
      <c r="V256" s="2">
        <v>16</v>
      </c>
      <c r="W256">
        <v>1</v>
      </c>
    </row>
    <row r="257" spans="1:38" ht="12">
      <c r="A257" s="2">
        <v>252</v>
      </c>
      <c r="C257" s="1" t="s">
        <v>386</v>
      </c>
      <c r="D257" s="1" t="s">
        <v>117</v>
      </c>
      <c r="E257" s="25">
        <f t="shared" si="5"/>
        <v>16</v>
      </c>
      <c r="F257" s="14"/>
      <c r="G257" s="28"/>
      <c r="H257" s="21"/>
      <c r="I257" s="21"/>
      <c r="J257" s="21"/>
      <c r="K257" s="21"/>
      <c r="L257" s="21"/>
      <c r="M257" s="21"/>
      <c r="N257" s="18"/>
      <c r="O257" s="21"/>
      <c r="R257" s="9"/>
      <c r="V257" s="2"/>
      <c r="AJ257">
        <v>4</v>
      </c>
      <c r="AL257">
        <v>12</v>
      </c>
    </row>
    <row r="258" spans="1:37" ht="12">
      <c r="A258" s="2">
        <v>252</v>
      </c>
      <c r="C258" s="1" t="s">
        <v>380</v>
      </c>
      <c r="D258" s="1" t="s">
        <v>42</v>
      </c>
      <c r="E258" s="25">
        <f t="shared" si="5"/>
        <v>16</v>
      </c>
      <c r="F258" s="15" t="s">
        <v>98</v>
      </c>
      <c r="G258" s="30"/>
      <c r="H258" s="22"/>
      <c r="I258" s="22"/>
      <c r="J258" s="22"/>
      <c r="K258" s="22"/>
      <c r="L258" s="22"/>
      <c r="M258" s="21"/>
      <c r="N258" s="18"/>
      <c r="O258" s="18"/>
      <c r="P258" s="10"/>
      <c r="Q258" s="10"/>
      <c r="R258" s="9"/>
      <c r="AC258" s="2"/>
      <c r="AD258" s="2"/>
      <c r="AJ258">
        <v>11</v>
      </c>
      <c r="AK258">
        <v>5</v>
      </c>
    </row>
    <row r="259" spans="1:18" ht="12">
      <c r="A259" s="2">
        <v>252</v>
      </c>
      <c r="C259" s="1" t="s">
        <v>538</v>
      </c>
      <c r="D259" s="1" t="s">
        <v>48</v>
      </c>
      <c r="E259" s="25">
        <f t="shared" si="5"/>
        <v>16</v>
      </c>
      <c r="F259" s="14"/>
      <c r="G259" s="28">
        <v>16</v>
      </c>
      <c r="H259" s="21" t="s">
        <v>0</v>
      </c>
      <c r="I259" s="21"/>
      <c r="J259" s="21"/>
      <c r="K259" s="14"/>
      <c r="L259" s="21"/>
      <c r="M259" s="21"/>
      <c r="N259" s="18"/>
      <c r="O259" s="18"/>
      <c r="R259" s="9"/>
    </row>
    <row r="260" spans="1:29" ht="12">
      <c r="A260" s="2">
        <v>252</v>
      </c>
      <c r="C260" s="1" t="s">
        <v>353</v>
      </c>
      <c r="D260" s="1" t="s">
        <v>354</v>
      </c>
      <c r="E260" s="25">
        <f t="shared" si="5"/>
        <v>16</v>
      </c>
      <c r="F260" s="14" t="s">
        <v>98</v>
      </c>
      <c r="G260" s="28"/>
      <c r="H260" s="21"/>
      <c r="I260" s="21"/>
      <c r="J260" s="21"/>
      <c r="K260" s="21"/>
      <c r="L260" s="21"/>
      <c r="M260" s="21"/>
      <c r="N260" s="18"/>
      <c r="O260" s="21"/>
      <c r="R260" s="9">
        <v>16</v>
      </c>
      <c r="AC260" s="2"/>
    </row>
    <row r="261" spans="1:33" ht="12">
      <c r="A261" s="2">
        <v>252</v>
      </c>
      <c r="C261" s="1" t="s">
        <v>516</v>
      </c>
      <c r="D261" s="1" t="s">
        <v>517</v>
      </c>
      <c r="E261" s="25">
        <f t="shared" si="5"/>
        <v>16</v>
      </c>
      <c r="F261" s="14"/>
      <c r="G261" s="28"/>
      <c r="H261" s="21"/>
      <c r="I261" s="21"/>
      <c r="J261" s="21">
        <v>7</v>
      </c>
      <c r="K261" s="21">
        <v>9</v>
      </c>
      <c r="L261" s="21"/>
      <c r="M261" s="21"/>
      <c r="N261" s="18"/>
      <c r="O261" s="18"/>
      <c r="R261" s="9"/>
      <c r="AG261" s="2"/>
    </row>
    <row r="262" spans="1:37" ht="12">
      <c r="A262" s="2">
        <v>252</v>
      </c>
      <c r="C262" s="1" t="s">
        <v>396</v>
      </c>
      <c r="D262" s="1" t="s">
        <v>397</v>
      </c>
      <c r="E262" s="25">
        <f aca="true" t="shared" si="6" ref="E262:E325">SUM(F262:AL262)</f>
        <v>16</v>
      </c>
      <c r="F262" s="14"/>
      <c r="G262" s="28"/>
      <c r="H262" s="21"/>
      <c r="I262" s="21"/>
      <c r="J262" s="21"/>
      <c r="K262" s="21"/>
      <c r="L262" s="21"/>
      <c r="M262" s="21"/>
      <c r="N262" s="18"/>
      <c r="O262" s="21"/>
      <c r="R262" s="9"/>
      <c r="AC262" s="2"/>
      <c r="AK262">
        <f>8+8</f>
        <v>16</v>
      </c>
    </row>
    <row r="263" spans="1:32" ht="12">
      <c r="A263" s="2">
        <v>252</v>
      </c>
      <c r="C263" s="1" t="s">
        <v>234</v>
      </c>
      <c r="D263" s="1" t="s">
        <v>240</v>
      </c>
      <c r="E263" s="25">
        <f t="shared" si="6"/>
        <v>16</v>
      </c>
      <c r="F263" s="13" t="s">
        <v>52</v>
      </c>
      <c r="G263" s="29"/>
      <c r="H263" s="20"/>
      <c r="I263" s="20"/>
      <c r="J263" s="20"/>
      <c r="K263" s="20"/>
      <c r="L263" s="20"/>
      <c r="M263" s="21"/>
      <c r="N263" s="19"/>
      <c r="O263" s="20"/>
      <c r="P263" s="1"/>
      <c r="Q263" s="1"/>
      <c r="R263" s="8"/>
      <c r="AF263" s="2">
        <v>16</v>
      </c>
    </row>
    <row r="264" spans="1:33" ht="12">
      <c r="A264" s="2">
        <v>259</v>
      </c>
      <c r="C264" s="1" t="s">
        <v>470</v>
      </c>
      <c r="D264" s="1" t="s">
        <v>471</v>
      </c>
      <c r="E264" s="25">
        <f t="shared" si="6"/>
        <v>15</v>
      </c>
      <c r="F264" s="14"/>
      <c r="G264" s="28"/>
      <c r="H264" s="21"/>
      <c r="I264" s="21"/>
      <c r="J264" s="21"/>
      <c r="K264" s="21"/>
      <c r="L264" s="21"/>
      <c r="M264" s="21">
        <v>15</v>
      </c>
      <c r="N264" s="18"/>
      <c r="O264" s="18"/>
      <c r="R264" s="9"/>
      <c r="AG264" s="2"/>
    </row>
    <row r="265" spans="1:33" ht="12">
      <c r="A265" s="2">
        <v>259</v>
      </c>
      <c r="C265" s="1" t="s">
        <v>524</v>
      </c>
      <c r="D265" s="1" t="s">
        <v>525</v>
      </c>
      <c r="E265" s="25">
        <f t="shared" si="6"/>
        <v>15</v>
      </c>
      <c r="F265" s="14"/>
      <c r="G265" s="28"/>
      <c r="H265" s="21"/>
      <c r="I265" s="21"/>
      <c r="J265" s="21">
        <v>15</v>
      </c>
      <c r="K265" s="21"/>
      <c r="L265" s="21"/>
      <c r="M265" s="21"/>
      <c r="N265" s="18"/>
      <c r="O265" s="21"/>
      <c r="R265" s="9"/>
      <c r="AG265" s="2"/>
    </row>
    <row r="266" spans="1:37" ht="12">
      <c r="A266" s="2">
        <v>259</v>
      </c>
      <c r="C266" s="1" t="s">
        <v>31</v>
      </c>
      <c r="D266" s="1" t="s">
        <v>123</v>
      </c>
      <c r="E266" s="25">
        <f t="shared" si="6"/>
        <v>15</v>
      </c>
      <c r="F266" s="14"/>
      <c r="G266" s="28"/>
      <c r="H266" s="21"/>
      <c r="I266" s="21"/>
      <c r="J266" s="21"/>
      <c r="K266" s="21"/>
      <c r="L266" s="21"/>
      <c r="M266" s="21"/>
      <c r="N266" s="18"/>
      <c r="O266" s="21"/>
      <c r="R266" s="9"/>
      <c r="AI266" s="2"/>
      <c r="AK266">
        <v>15</v>
      </c>
    </row>
    <row r="267" spans="1:33" ht="12">
      <c r="A267" s="2">
        <v>259</v>
      </c>
      <c r="C267" s="1" t="s">
        <v>519</v>
      </c>
      <c r="D267" s="1" t="s">
        <v>520</v>
      </c>
      <c r="E267" s="25">
        <f t="shared" si="6"/>
        <v>15</v>
      </c>
      <c r="F267" s="13" t="s">
        <v>98</v>
      </c>
      <c r="G267" s="29"/>
      <c r="H267" s="20"/>
      <c r="I267" s="20"/>
      <c r="J267" s="27">
        <v>1</v>
      </c>
      <c r="K267" s="21">
        <v>14</v>
      </c>
      <c r="L267" s="21"/>
      <c r="M267" s="21"/>
      <c r="N267" s="18"/>
      <c r="O267" s="18"/>
      <c r="R267" s="9"/>
      <c r="AG267" s="2"/>
    </row>
    <row r="268" spans="1:33" ht="12">
      <c r="A268" s="2">
        <v>259</v>
      </c>
      <c r="C268" s="1" t="s">
        <v>243</v>
      </c>
      <c r="D268" s="1" t="s">
        <v>145</v>
      </c>
      <c r="E268" s="25">
        <f t="shared" si="6"/>
        <v>15</v>
      </c>
      <c r="F268" s="14"/>
      <c r="G268" s="28"/>
      <c r="H268" s="21"/>
      <c r="I268" s="21"/>
      <c r="J268" s="21"/>
      <c r="K268" s="21"/>
      <c r="L268" s="21"/>
      <c r="M268" s="21"/>
      <c r="N268" s="18"/>
      <c r="O268" s="21"/>
      <c r="R268" s="9"/>
      <c r="AF268" s="2">
        <v>7</v>
      </c>
      <c r="AG268" s="2">
        <v>8</v>
      </c>
    </row>
    <row r="269" spans="1:33" ht="12">
      <c r="A269" s="2">
        <v>264</v>
      </c>
      <c r="C269" s="1" t="s">
        <v>489</v>
      </c>
      <c r="D269" s="1" t="s">
        <v>490</v>
      </c>
      <c r="E269" s="25">
        <f t="shared" si="6"/>
        <v>14</v>
      </c>
      <c r="F269" s="14"/>
      <c r="G269" s="28"/>
      <c r="H269" s="21"/>
      <c r="I269" s="21"/>
      <c r="J269" s="21">
        <v>7</v>
      </c>
      <c r="K269" s="21"/>
      <c r="L269" s="21">
        <v>7</v>
      </c>
      <c r="M269" s="21"/>
      <c r="N269" s="18"/>
      <c r="O269" s="18"/>
      <c r="R269" s="9"/>
      <c r="AG269" s="2"/>
    </row>
    <row r="270" spans="1:29" ht="12">
      <c r="A270" s="2">
        <v>264</v>
      </c>
      <c r="C270" s="1" t="s">
        <v>244</v>
      </c>
      <c r="D270" s="1" t="s">
        <v>75</v>
      </c>
      <c r="E270" s="25">
        <f t="shared" si="6"/>
        <v>14</v>
      </c>
      <c r="F270" s="14"/>
      <c r="G270" s="28"/>
      <c r="H270" s="21"/>
      <c r="I270" s="21"/>
      <c r="J270" s="21"/>
      <c r="K270" s="21"/>
      <c r="L270" s="21"/>
      <c r="M270" s="21"/>
      <c r="N270" s="18"/>
      <c r="O270" s="21"/>
      <c r="R270" s="9"/>
      <c r="Y270" s="2">
        <v>10</v>
      </c>
      <c r="AC270" s="2">
        <v>4</v>
      </c>
    </row>
    <row r="271" spans="1:37" ht="12">
      <c r="A271" s="2">
        <v>264</v>
      </c>
      <c r="C271" s="1" t="s">
        <v>404</v>
      </c>
      <c r="D271" s="1" t="s">
        <v>42</v>
      </c>
      <c r="E271" s="25">
        <f t="shared" si="6"/>
        <v>14</v>
      </c>
      <c r="F271" s="14"/>
      <c r="G271" s="28"/>
      <c r="H271" s="21"/>
      <c r="I271" s="21"/>
      <c r="J271" s="21"/>
      <c r="K271" s="21"/>
      <c r="L271" s="21"/>
      <c r="M271" s="21"/>
      <c r="N271" s="18"/>
      <c r="O271" s="21"/>
      <c r="R271" s="9"/>
      <c r="AH271" s="2"/>
      <c r="AK271">
        <v>14</v>
      </c>
    </row>
    <row r="272" spans="1:33" ht="12">
      <c r="A272" s="2">
        <v>264</v>
      </c>
      <c r="C272" s="1" t="s">
        <v>526</v>
      </c>
      <c r="D272" s="1" t="s">
        <v>212</v>
      </c>
      <c r="E272" s="25">
        <f t="shared" si="6"/>
        <v>14</v>
      </c>
      <c r="F272" s="14"/>
      <c r="G272" s="28"/>
      <c r="H272" s="21"/>
      <c r="I272" s="21"/>
      <c r="J272" s="21">
        <v>14</v>
      </c>
      <c r="K272" s="21"/>
      <c r="L272" s="21"/>
      <c r="M272" s="21"/>
      <c r="N272" s="18"/>
      <c r="O272" s="21"/>
      <c r="R272" s="9"/>
      <c r="AG272" s="2"/>
    </row>
    <row r="273" spans="1:35" ht="12">
      <c r="A273" s="2">
        <v>268</v>
      </c>
      <c r="C273" s="1" t="s">
        <v>247</v>
      </c>
      <c r="D273" s="1" t="s">
        <v>117</v>
      </c>
      <c r="E273" s="25">
        <f t="shared" si="6"/>
        <v>13</v>
      </c>
      <c r="F273" s="15"/>
      <c r="G273" s="30"/>
      <c r="H273" s="22"/>
      <c r="I273" s="22"/>
      <c r="J273" s="22"/>
      <c r="K273" s="22"/>
      <c r="L273" s="22"/>
      <c r="M273" s="21"/>
      <c r="N273" s="18"/>
      <c r="O273" s="22"/>
      <c r="P273" s="10"/>
      <c r="Q273" s="10"/>
      <c r="R273" s="9"/>
      <c r="AH273" s="2">
        <v>7</v>
      </c>
      <c r="AI273" s="2">
        <v>6</v>
      </c>
    </row>
    <row r="274" spans="1:20" ht="12">
      <c r="A274" s="2">
        <v>268</v>
      </c>
      <c r="C274" s="1" t="s">
        <v>245</v>
      </c>
      <c r="D274" s="1" t="s">
        <v>246</v>
      </c>
      <c r="E274" s="25">
        <f t="shared" si="6"/>
        <v>13</v>
      </c>
      <c r="F274" s="13" t="s">
        <v>52</v>
      </c>
      <c r="G274" s="29"/>
      <c r="H274" s="20"/>
      <c r="I274" s="20"/>
      <c r="J274" s="20"/>
      <c r="K274" s="20"/>
      <c r="L274" s="21"/>
      <c r="M274" s="21"/>
      <c r="N274" s="18"/>
      <c r="O274" s="21"/>
      <c r="R274" s="9"/>
      <c r="T274" s="2">
        <v>13</v>
      </c>
    </row>
    <row r="275" spans="1:28" ht="12">
      <c r="A275" s="2">
        <v>2268</v>
      </c>
      <c r="C275" s="1" t="s">
        <v>43</v>
      </c>
      <c r="D275" s="1" t="s">
        <v>249</v>
      </c>
      <c r="E275" s="25">
        <f t="shared" si="6"/>
        <v>13</v>
      </c>
      <c r="F275" s="14"/>
      <c r="G275" s="28"/>
      <c r="H275" s="21"/>
      <c r="I275" s="21"/>
      <c r="J275" s="21"/>
      <c r="K275" s="21"/>
      <c r="L275" s="21"/>
      <c r="M275" s="21"/>
      <c r="N275" s="18"/>
      <c r="O275" s="21"/>
      <c r="R275" s="9"/>
      <c r="U275" s="2">
        <v>1</v>
      </c>
      <c r="AB275" s="2">
        <v>12</v>
      </c>
    </row>
    <row r="276" spans="1:37" ht="12">
      <c r="A276" s="2">
        <v>268</v>
      </c>
      <c r="C276" s="1" t="s">
        <v>394</v>
      </c>
      <c r="D276" s="1" t="s">
        <v>382</v>
      </c>
      <c r="E276" s="25">
        <f t="shared" si="6"/>
        <v>13</v>
      </c>
      <c r="F276" s="14"/>
      <c r="G276" s="28"/>
      <c r="H276" s="21"/>
      <c r="I276" s="21"/>
      <c r="J276" s="21"/>
      <c r="K276" s="21"/>
      <c r="L276" s="21"/>
      <c r="M276" s="21"/>
      <c r="N276" s="18"/>
      <c r="O276" s="21"/>
      <c r="R276" s="9"/>
      <c r="W276" s="2"/>
      <c r="AK276">
        <v>13</v>
      </c>
    </row>
    <row r="277" spans="1:32" ht="12">
      <c r="A277" s="2">
        <v>268</v>
      </c>
      <c r="C277" s="1" t="s">
        <v>248</v>
      </c>
      <c r="D277" s="1" t="s">
        <v>123</v>
      </c>
      <c r="E277" s="25">
        <f t="shared" si="6"/>
        <v>13</v>
      </c>
      <c r="F277" s="13" t="s">
        <v>52</v>
      </c>
      <c r="G277" s="29"/>
      <c r="H277" s="20"/>
      <c r="I277" s="20"/>
      <c r="J277" s="20"/>
      <c r="K277" s="20"/>
      <c r="L277" s="20"/>
      <c r="M277" s="21"/>
      <c r="N277" s="19"/>
      <c r="O277" s="20"/>
      <c r="P277" s="1"/>
      <c r="Q277" s="1"/>
      <c r="R277" s="8"/>
      <c r="AF277" s="2">
        <v>13</v>
      </c>
    </row>
    <row r="278" spans="1:20" ht="12">
      <c r="A278" s="2">
        <v>268</v>
      </c>
      <c r="C278" s="1" t="s">
        <v>281</v>
      </c>
      <c r="D278" s="1" t="s">
        <v>189</v>
      </c>
      <c r="E278" s="25">
        <f t="shared" si="6"/>
        <v>13</v>
      </c>
      <c r="F278" s="14"/>
      <c r="G278" s="28"/>
      <c r="H278" s="21"/>
      <c r="I278" s="21"/>
      <c r="J278" s="21"/>
      <c r="K278" s="21"/>
      <c r="L278" s="21"/>
      <c r="M278" s="21"/>
      <c r="N278" s="18"/>
      <c r="O278" s="21"/>
      <c r="R278" s="9">
        <v>4</v>
      </c>
      <c r="S278" s="2">
        <v>1</v>
      </c>
      <c r="T278" s="2">
        <f>1+7</f>
        <v>8</v>
      </c>
    </row>
    <row r="279" spans="1:37" ht="12">
      <c r="A279" s="2">
        <v>268</v>
      </c>
      <c r="C279" s="1" t="s">
        <v>276</v>
      </c>
      <c r="D279" s="1" t="s">
        <v>393</v>
      </c>
      <c r="E279" s="25">
        <f t="shared" si="6"/>
        <v>13</v>
      </c>
      <c r="F279" s="13" t="s">
        <v>52</v>
      </c>
      <c r="G279" s="29"/>
      <c r="H279" s="20"/>
      <c r="I279" s="20"/>
      <c r="J279" s="20"/>
      <c r="K279" s="20"/>
      <c r="L279" s="20"/>
      <c r="M279" s="21"/>
      <c r="N279" s="19"/>
      <c r="O279" s="20"/>
      <c r="P279" s="1"/>
      <c r="Q279" s="1"/>
      <c r="R279" s="8"/>
      <c r="AH279" s="2"/>
      <c r="AK279">
        <v>13</v>
      </c>
    </row>
    <row r="280" spans="1:29" ht="12">
      <c r="A280" s="2">
        <v>275</v>
      </c>
      <c r="C280" s="1" t="s">
        <v>362</v>
      </c>
      <c r="D280" s="1" t="s">
        <v>363</v>
      </c>
      <c r="E280" s="25">
        <f t="shared" si="6"/>
        <v>12</v>
      </c>
      <c r="F280" s="13" t="s">
        <v>52</v>
      </c>
      <c r="G280" s="29"/>
      <c r="H280" s="20"/>
      <c r="I280" s="20"/>
      <c r="J280" s="20"/>
      <c r="K280" s="20"/>
      <c r="L280" s="21"/>
      <c r="M280" s="21"/>
      <c r="N280" s="18"/>
      <c r="O280" s="21"/>
      <c r="Q280">
        <v>5</v>
      </c>
      <c r="R280" s="9">
        <v>7</v>
      </c>
      <c r="AC280" s="2"/>
    </row>
    <row r="281" spans="1:31" ht="12">
      <c r="A281" s="2">
        <v>275</v>
      </c>
      <c r="C281" s="1" t="s">
        <v>255</v>
      </c>
      <c r="D281" s="1" t="s">
        <v>75</v>
      </c>
      <c r="E281" s="25">
        <f t="shared" si="6"/>
        <v>12</v>
      </c>
      <c r="F281" s="13" t="s">
        <v>52</v>
      </c>
      <c r="G281" s="29"/>
      <c r="H281" s="20"/>
      <c r="I281" s="20"/>
      <c r="J281" s="20"/>
      <c r="K281" s="20"/>
      <c r="L281" s="20"/>
      <c r="M281" s="21"/>
      <c r="N281" s="19"/>
      <c r="O281" s="20"/>
      <c r="P281" s="1"/>
      <c r="Q281" s="1"/>
      <c r="R281" s="8"/>
      <c r="AD281" s="2">
        <v>7</v>
      </c>
      <c r="AE281" s="2">
        <v>5</v>
      </c>
    </row>
    <row r="282" spans="1:29" ht="12">
      <c r="A282" s="2">
        <v>275</v>
      </c>
      <c r="C282" s="1" t="s">
        <v>364</v>
      </c>
      <c r="D282" s="1" t="s">
        <v>315</v>
      </c>
      <c r="E282" s="25">
        <f t="shared" si="6"/>
        <v>12</v>
      </c>
      <c r="F282" s="13" t="s">
        <v>52</v>
      </c>
      <c r="G282" s="29"/>
      <c r="H282" s="20"/>
      <c r="I282" s="20"/>
      <c r="J282" s="20"/>
      <c r="K282" s="20"/>
      <c r="L282" s="21"/>
      <c r="M282" s="21"/>
      <c r="N282" s="18"/>
      <c r="O282" s="21"/>
      <c r="Q282">
        <v>7</v>
      </c>
      <c r="R282" s="9">
        <v>5</v>
      </c>
      <c r="AC282" s="2"/>
    </row>
    <row r="283" spans="1:22" ht="12">
      <c r="A283" s="2">
        <v>275</v>
      </c>
      <c r="C283" s="1" t="s">
        <v>253</v>
      </c>
      <c r="D283" s="1" t="s">
        <v>10</v>
      </c>
      <c r="E283" s="25">
        <f t="shared" si="6"/>
        <v>12</v>
      </c>
      <c r="F283" s="13" t="s">
        <v>52</v>
      </c>
      <c r="G283" s="29"/>
      <c r="H283" s="20"/>
      <c r="I283" s="20"/>
      <c r="J283" s="20"/>
      <c r="K283" s="20"/>
      <c r="L283" s="20"/>
      <c r="M283" s="21"/>
      <c r="N283" s="19"/>
      <c r="O283" s="20"/>
      <c r="P283" s="1"/>
      <c r="Q283" s="1"/>
      <c r="R283" s="8"/>
      <c r="V283" s="2">
        <v>12</v>
      </c>
    </row>
    <row r="284" spans="1:33" ht="12">
      <c r="A284" s="2">
        <v>275</v>
      </c>
      <c r="C284" s="1" t="s">
        <v>254</v>
      </c>
      <c r="D284" s="1" t="s">
        <v>136</v>
      </c>
      <c r="E284" s="25">
        <f t="shared" si="6"/>
        <v>12</v>
      </c>
      <c r="F284" s="13" t="s">
        <v>52</v>
      </c>
      <c r="G284" s="29"/>
      <c r="H284" s="20"/>
      <c r="I284" s="20"/>
      <c r="J284" s="20"/>
      <c r="K284" s="20"/>
      <c r="L284" s="20"/>
      <c r="M284" s="21"/>
      <c r="N284" s="19"/>
      <c r="O284" s="20"/>
      <c r="P284" s="1"/>
      <c r="Q284" s="1"/>
      <c r="R284" s="8"/>
      <c r="AG284" s="2">
        <v>12</v>
      </c>
    </row>
    <row r="285" spans="1:33" ht="12">
      <c r="A285" s="2">
        <v>280</v>
      </c>
      <c r="C285" s="1" t="s">
        <v>258</v>
      </c>
      <c r="D285" s="1" t="s">
        <v>132</v>
      </c>
      <c r="E285" s="25">
        <f t="shared" si="6"/>
        <v>11</v>
      </c>
      <c r="F285" s="13" t="s">
        <v>52</v>
      </c>
      <c r="G285" s="29"/>
      <c r="H285" s="20"/>
      <c r="I285" s="20"/>
      <c r="J285" s="20"/>
      <c r="K285" s="20"/>
      <c r="L285" s="20"/>
      <c r="M285" s="21"/>
      <c r="N285" s="19"/>
      <c r="O285" s="20"/>
      <c r="P285" s="1"/>
      <c r="Q285" s="1"/>
      <c r="R285" s="8"/>
      <c r="AG285" s="2">
        <v>11</v>
      </c>
    </row>
    <row r="286" spans="1:29" ht="12">
      <c r="A286" s="2">
        <v>280</v>
      </c>
      <c r="C286" s="1" t="s">
        <v>261</v>
      </c>
      <c r="D286" s="1" t="s">
        <v>262</v>
      </c>
      <c r="E286" s="25">
        <f t="shared" si="6"/>
        <v>11</v>
      </c>
      <c r="F286" s="13" t="s">
        <v>52</v>
      </c>
      <c r="G286" s="29"/>
      <c r="H286" s="20"/>
      <c r="I286" s="20"/>
      <c r="J286" s="20"/>
      <c r="K286" s="20"/>
      <c r="L286" s="20"/>
      <c r="M286" s="21"/>
      <c r="N286" s="19"/>
      <c r="O286" s="20"/>
      <c r="P286" s="1"/>
      <c r="Q286" s="1"/>
      <c r="R286" s="8"/>
      <c r="AA286" s="2">
        <v>8</v>
      </c>
      <c r="AC286" s="2">
        <v>3</v>
      </c>
    </row>
    <row r="287" spans="1:27" ht="12">
      <c r="A287" s="2">
        <v>280</v>
      </c>
      <c r="C287" s="1" t="s">
        <v>167</v>
      </c>
      <c r="D287" s="1" t="s">
        <v>263</v>
      </c>
      <c r="E287" s="25">
        <f t="shared" si="6"/>
        <v>11</v>
      </c>
      <c r="F287" s="14"/>
      <c r="G287" s="28"/>
      <c r="H287" s="21"/>
      <c r="I287" s="21"/>
      <c r="J287" s="21"/>
      <c r="K287" s="21"/>
      <c r="L287" s="21"/>
      <c r="M287" s="21"/>
      <c r="N287" s="18"/>
      <c r="O287" s="21"/>
      <c r="R287" s="9"/>
      <c r="AA287" s="2">
        <v>11</v>
      </c>
    </row>
    <row r="288" spans="1:27" ht="12">
      <c r="A288" s="2">
        <v>280</v>
      </c>
      <c r="C288" s="1" t="s">
        <v>259</v>
      </c>
      <c r="D288" s="1" t="s">
        <v>260</v>
      </c>
      <c r="E288" s="25">
        <f t="shared" si="6"/>
        <v>11</v>
      </c>
      <c r="F288" s="15"/>
      <c r="G288" s="30"/>
      <c r="H288" s="22"/>
      <c r="I288" s="22"/>
      <c r="J288" s="22"/>
      <c r="K288" s="22"/>
      <c r="L288" s="22"/>
      <c r="M288" s="21"/>
      <c r="N288" s="18"/>
      <c r="O288" s="22"/>
      <c r="P288" s="10"/>
      <c r="Q288" s="10"/>
      <c r="R288" s="9"/>
      <c r="AA288" s="2">
        <v>11</v>
      </c>
    </row>
    <row r="289" spans="1:18" ht="12">
      <c r="A289" s="2">
        <v>280</v>
      </c>
      <c r="C289" s="1" t="s">
        <v>232</v>
      </c>
      <c r="D289" s="1" t="s">
        <v>275</v>
      </c>
      <c r="E289" s="25">
        <f t="shared" si="6"/>
        <v>11</v>
      </c>
      <c r="F289" s="14"/>
      <c r="G289" s="28">
        <v>3</v>
      </c>
      <c r="H289" s="21">
        <v>8</v>
      </c>
      <c r="I289" s="21"/>
      <c r="J289" s="21"/>
      <c r="K289" s="14"/>
      <c r="L289" s="21"/>
      <c r="M289" s="21"/>
      <c r="N289" s="18"/>
      <c r="O289" s="18"/>
      <c r="R289" s="9"/>
    </row>
    <row r="290" spans="1:37" ht="12">
      <c r="A290" s="2">
        <v>280</v>
      </c>
      <c r="C290" s="1" t="s">
        <v>267</v>
      </c>
      <c r="D290" s="1" t="s">
        <v>268</v>
      </c>
      <c r="E290" s="25">
        <f t="shared" si="6"/>
        <v>11</v>
      </c>
      <c r="F290" s="13" t="s">
        <v>52</v>
      </c>
      <c r="G290" s="29"/>
      <c r="H290" s="20"/>
      <c r="I290" s="20"/>
      <c r="J290" s="20"/>
      <c r="K290" s="20"/>
      <c r="L290" s="20"/>
      <c r="M290" s="21"/>
      <c r="N290" s="19"/>
      <c r="O290" s="20"/>
      <c r="P290" s="1"/>
      <c r="Q290" s="1"/>
      <c r="R290" s="8"/>
      <c r="AB290" s="2">
        <v>10</v>
      </c>
      <c r="AK290">
        <v>1</v>
      </c>
    </row>
    <row r="291" spans="1:22" ht="12">
      <c r="A291" s="2">
        <v>286</v>
      </c>
      <c r="C291" s="1" t="s">
        <v>269</v>
      </c>
      <c r="D291" s="1" t="s">
        <v>270</v>
      </c>
      <c r="E291" s="25">
        <f t="shared" si="6"/>
        <v>10</v>
      </c>
      <c r="F291" s="13" t="s">
        <v>0</v>
      </c>
      <c r="G291" s="29"/>
      <c r="H291" s="20"/>
      <c r="I291" s="20"/>
      <c r="J291" s="20"/>
      <c r="K291" s="20"/>
      <c r="L291" s="20"/>
      <c r="M291" s="21"/>
      <c r="N291" s="19"/>
      <c r="O291" s="20"/>
      <c r="P291" s="1"/>
      <c r="Q291" s="1"/>
      <c r="R291" s="8"/>
      <c r="V291" s="2">
        <v>10</v>
      </c>
    </row>
    <row r="292" spans="1:35" ht="12">
      <c r="A292" s="2">
        <v>286</v>
      </c>
      <c r="C292" s="1" t="s">
        <v>271</v>
      </c>
      <c r="D292" s="1" t="s">
        <v>88</v>
      </c>
      <c r="E292" s="25">
        <f t="shared" si="6"/>
        <v>10</v>
      </c>
      <c r="F292" s="15"/>
      <c r="G292" s="30"/>
      <c r="H292" s="22"/>
      <c r="I292" s="22"/>
      <c r="J292" s="22"/>
      <c r="K292" s="22"/>
      <c r="L292" s="22"/>
      <c r="M292" s="21"/>
      <c r="N292" s="18"/>
      <c r="O292" s="22"/>
      <c r="P292" s="10"/>
      <c r="Q292" s="10"/>
      <c r="R292" s="9"/>
      <c r="AI292" s="2">
        <v>10</v>
      </c>
    </row>
    <row r="293" spans="1:36" ht="12">
      <c r="A293" s="2">
        <v>286</v>
      </c>
      <c r="C293" s="1" t="s">
        <v>266</v>
      </c>
      <c r="D293" s="1" t="s">
        <v>88</v>
      </c>
      <c r="E293" s="25">
        <f t="shared" si="6"/>
        <v>10</v>
      </c>
      <c r="F293" s="15"/>
      <c r="G293" s="30"/>
      <c r="H293" s="22"/>
      <c r="I293" s="22"/>
      <c r="J293" s="22"/>
      <c r="K293" s="22"/>
      <c r="L293" s="22"/>
      <c r="M293" s="21"/>
      <c r="N293" s="18"/>
      <c r="O293" s="22"/>
      <c r="P293" s="10"/>
      <c r="Q293" s="10"/>
      <c r="R293" s="9"/>
      <c r="V293" s="2">
        <v>1</v>
      </c>
      <c r="AG293" s="2">
        <v>9</v>
      </c>
      <c r="AJ293" t="s">
        <v>0</v>
      </c>
    </row>
    <row r="294" spans="1:33" ht="12">
      <c r="A294" s="2">
        <v>286</v>
      </c>
      <c r="C294" s="1" t="s">
        <v>527</v>
      </c>
      <c r="D294" s="1" t="s">
        <v>176</v>
      </c>
      <c r="E294" s="25">
        <f t="shared" si="6"/>
        <v>10</v>
      </c>
      <c r="F294" s="14"/>
      <c r="G294" s="28"/>
      <c r="H294" s="21"/>
      <c r="I294" s="21"/>
      <c r="J294" s="21">
        <v>10</v>
      </c>
      <c r="K294" s="21"/>
      <c r="L294" s="21"/>
      <c r="M294" s="21"/>
      <c r="N294" s="18"/>
      <c r="O294" s="21"/>
      <c r="R294" s="9"/>
      <c r="AG294" s="2"/>
    </row>
    <row r="295" spans="1:20" ht="12">
      <c r="A295" s="2">
        <v>290</v>
      </c>
      <c r="C295" s="1" t="s">
        <v>424</v>
      </c>
      <c r="D295" s="1" t="s">
        <v>268</v>
      </c>
      <c r="E295" s="25">
        <f t="shared" si="6"/>
        <v>9</v>
      </c>
      <c r="F295" s="13" t="s">
        <v>52</v>
      </c>
      <c r="G295" s="29"/>
      <c r="H295" s="20"/>
      <c r="I295" s="20"/>
      <c r="J295" s="20"/>
      <c r="K295" s="20"/>
      <c r="L295" s="20"/>
      <c r="M295" s="21"/>
      <c r="N295" s="19"/>
      <c r="O295" s="20"/>
      <c r="P295" s="8">
        <v>3</v>
      </c>
      <c r="Q295">
        <v>6</v>
      </c>
      <c r="R295" s="9"/>
      <c r="S295" s="2"/>
      <c r="T295" s="2"/>
    </row>
    <row r="296" spans="1:26" ht="12">
      <c r="A296" s="2">
        <v>290</v>
      </c>
      <c r="C296" s="1" t="s">
        <v>274</v>
      </c>
      <c r="D296" s="1" t="s">
        <v>275</v>
      </c>
      <c r="E296" s="25">
        <f t="shared" si="6"/>
        <v>9</v>
      </c>
      <c r="F296" s="14"/>
      <c r="G296" s="28"/>
      <c r="H296" s="21"/>
      <c r="I296" s="21"/>
      <c r="J296" s="21"/>
      <c r="K296" s="21"/>
      <c r="L296" s="21"/>
      <c r="M296" s="21"/>
      <c r="N296" s="18"/>
      <c r="O296" s="21"/>
      <c r="R296" s="9"/>
      <c r="Z296" s="2">
        <v>9</v>
      </c>
    </row>
    <row r="297" spans="1:29" ht="12">
      <c r="A297" s="2">
        <v>290</v>
      </c>
      <c r="B297" t="s">
        <v>0</v>
      </c>
      <c r="C297" s="1" t="s">
        <v>444</v>
      </c>
      <c r="D297" s="1" t="s">
        <v>315</v>
      </c>
      <c r="E297" s="25">
        <f t="shared" si="6"/>
        <v>9</v>
      </c>
      <c r="F297" s="13" t="s">
        <v>52</v>
      </c>
      <c r="G297" s="29"/>
      <c r="H297" s="20"/>
      <c r="I297" s="20"/>
      <c r="J297" s="20"/>
      <c r="K297" s="20"/>
      <c r="L297" s="21"/>
      <c r="M297" s="21"/>
      <c r="N297" s="18"/>
      <c r="O297" s="21">
        <v>9</v>
      </c>
      <c r="R297" s="9"/>
      <c r="Y297" s="2"/>
      <c r="AC297" s="2"/>
    </row>
    <row r="298" spans="1:24" ht="12">
      <c r="A298" s="2">
        <v>290</v>
      </c>
      <c r="B298" t="s">
        <v>0</v>
      </c>
      <c r="C298" s="1" t="s">
        <v>278</v>
      </c>
      <c r="D298" s="1" t="s">
        <v>101</v>
      </c>
      <c r="E298" s="25">
        <f t="shared" si="6"/>
        <v>9</v>
      </c>
      <c r="F298" s="13" t="s">
        <v>52</v>
      </c>
      <c r="G298" s="29"/>
      <c r="H298" s="20"/>
      <c r="I298" s="20"/>
      <c r="J298" s="20"/>
      <c r="K298" s="20"/>
      <c r="L298" s="20"/>
      <c r="M298" s="21"/>
      <c r="N298" s="19"/>
      <c r="O298" s="20"/>
      <c r="P298" s="1"/>
      <c r="Q298" s="1"/>
      <c r="R298" s="8"/>
      <c r="X298" s="2">
        <v>9</v>
      </c>
    </row>
    <row r="299" spans="1:35" ht="12">
      <c r="A299" s="2">
        <v>290</v>
      </c>
      <c r="B299" t="s">
        <v>0</v>
      </c>
      <c r="C299" s="1" t="s">
        <v>422</v>
      </c>
      <c r="D299" s="1" t="s">
        <v>418</v>
      </c>
      <c r="E299" s="25">
        <f t="shared" si="6"/>
        <v>9</v>
      </c>
      <c r="F299" s="13" t="s">
        <v>52</v>
      </c>
      <c r="G299" s="29"/>
      <c r="H299" s="20"/>
      <c r="I299" s="20"/>
      <c r="J299" s="20"/>
      <c r="K299" s="20"/>
      <c r="L299" s="20"/>
      <c r="M299" s="21"/>
      <c r="N299" s="19"/>
      <c r="O299" s="20"/>
      <c r="P299" s="1"/>
      <c r="Q299">
        <v>9</v>
      </c>
      <c r="R299" s="9"/>
      <c r="AF299" s="2"/>
      <c r="AG299" s="2"/>
      <c r="AI299" s="2"/>
    </row>
    <row r="300" spans="1:35" ht="12">
      <c r="A300" s="2">
        <v>290</v>
      </c>
      <c r="B300" t="s">
        <v>0</v>
      </c>
      <c r="C300" s="1" t="s">
        <v>11</v>
      </c>
      <c r="D300" s="1" t="s">
        <v>445</v>
      </c>
      <c r="E300" s="25">
        <f t="shared" si="6"/>
        <v>9</v>
      </c>
      <c r="F300" s="14"/>
      <c r="G300" s="28"/>
      <c r="H300" s="21"/>
      <c r="I300" s="21"/>
      <c r="J300" s="21"/>
      <c r="K300" s="21"/>
      <c r="L300" s="21"/>
      <c r="M300" s="21"/>
      <c r="N300" s="18">
        <v>1</v>
      </c>
      <c r="O300" s="21">
        <v>8</v>
      </c>
      <c r="R300" s="9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24" ht="12">
      <c r="A301" s="2">
        <v>290</v>
      </c>
      <c r="C301" s="1" t="s">
        <v>88</v>
      </c>
      <c r="D301" s="1" t="s">
        <v>34</v>
      </c>
      <c r="E301" s="25">
        <f t="shared" si="6"/>
        <v>9</v>
      </c>
      <c r="F301" s="14"/>
      <c r="G301" s="28"/>
      <c r="H301" s="21"/>
      <c r="I301" s="21"/>
      <c r="J301" s="21"/>
      <c r="K301" s="21"/>
      <c r="L301" s="21"/>
      <c r="M301" s="21"/>
      <c r="N301" s="18"/>
      <c r="O301" s="21">
        <v>9</v>
      </c>
      <c r="R301" s="9"/>
      <c r="S301" s="2"/>
      <c r="T301" s="2"/>
      <c r="U301" s="2"/>
      <c r="V301" s="2"/>
      <c r="W301" s="2"/>
      <c r="X301" s="2"/>
    </row>
    <row r="302" spans="1:31" ht="12">
      <c r="A302" s="2">
        <v>290</v>
      </c>
      <c r="C302" s="1" t="s">
        <v>276</v>
      </c>
      <c r="D302" s="1" t="s">
        <v>132</v>
      </c>
      <c r="E302" s="25">
        <f t="shared" si="6"/>
        <v>9</v>
      </c>
      <c r="F302" s="13" t="s">
        <v>52</v>
      </c>
      <c r="G302" s="29"/>
      <c r="H302" s="20"/>
      <c r="I302" s="20"/>
      <c r="J302" s="20"/>
      <c r="K302" s="20"/>
      <c r="L302" s="20"/>
      <c r="M302" s="21"/>
      <c r="N302" s="19"/>
      <c r="O302" s="19">
        <v>9</v>
      </c>
      <c r="R302" s="9"/>
      <c r="AC302" s="2"/>
      <c r="AD302" s="2"/>
      <c r="AE302" s="2"/>
    </row>
    <row r="303" spans="1:26" ht="12">
      <c r="A303" s="2">
        <v>290</v>
      </c>
      <c r="C303" s="1" t="s">
        <v>279</v>
      </c>
      <c r="D303" s="1" t="s">
        <v>225</v>
      </c>
      <c r="E303" s="25">
        <f t="shared" si="6"/>
        <v>9</v>
      </c>
      <c r="F303" s="13" t="s">
        <v>52</v>
      </c>
      <c r="G303" s="29"/>
      <c r="H303" s="20"/>
      <c r="I303" s="20"/>
      <c r="J303" s="20"/>
      <c r="K303" s="20"/>
      <c r="L303" s="20"/>
      <c r="M303" s="21"/>
      <c r="N303" s="19"/>
      <c r="O303" s="20"/>
      <c r="P303" s="1"/>
      <c r="Q303" s="1"/>
      <c r="R303" s="8"/>
      <c r="Y303" s="2">
        <v>3</v>
      </c>
      <c r="Z303" s="2">
        <v>6</v>
      </c>
    </row>
    <row r="304" spans="1:33" ht="12">
      <c r="A304" s="2">
        <v>290</v>
      </c>
      <c r="C304" s="1" t="s">
        <v>488</v>
      </c>
      <c r="D304" s="1" t="s">
        <v>82</v>
      </c>
      <c r="E304" s="25">
        <f t="shared" si="6"/>
        <v>9</v>
      </c>
      <c r="F304" s="14"/>
      <c r="G304" s="28"/>
      <c r="H304" s="21"/>
      <c r="I304" s="21"/>
      <c r="J304" s="21"/>
      <c r="K304" s="21"/>
      <c r="L304" s="21">
        <v>9</v>
      </c>
      <c r="M304" s="21"/>
      <c r="N304" s="18"/>
      <c r="O304" s="18"/>
      <c r="R304" s="9"/>
      <c r="AG304" s="2"/>
    </row>
    <row r="305" spans="1:30" ht="12">
      <c r="A305" s="2">
        <v>290</v>
      </c>
      <c r="C305" s="1" t="s">
        <v>277</v>
      </c>
      <c r="D305" s="1" t="s">
        <v>77</v>
      </c>
      <c r="E305" s="25">
        <f t="shared" si="6"/>
        <v>9</v>
      </c>
      <c r="F305" s="14"/>
      <c r="G305" s="28"/>
      <c r="H305" s="21"/>
      <c r="I305" s="21"/>
      <c r="J305" s="21"/>
      <c r="K305" s="21"/>
      <c r="L305" s="21"/>
      <c r="M305" s="21"/>
      <c r="N305" s="18"/>
      <c r="O305" s="21"/>
      <c r="R305" s="9"/>
      <c r="AD305" s="2">
        <v>9</v>
      </c>
    </row>
    <row r="306" spans="1:31" ht="12">
      <c r="A306" s="2">
        <v>301</v>
      </c>
      <c r="C306" s="1" t="s">
        <v>237</v>
      </c>
      <c r="D306" s="1" t="s">
        <v>233</v>
      </c>
      <c r="E306" s="25">
        <f t="shared" si="6"/>
        <v>8</v>
      </c>
      <c r="F306" s="14" t="s">
        <v>435</v>
      </c>
      <c r="G306" s="28"/>
      <c r="H306" s="21"/>
      <c r="I306" s="21"/>
      <c r="J306" s="21"/>
      <c r="K306" s="21"/>
      <c r="L306" s="21"/>
      <c r="M306" s="21"/>
      <c r="N306" s="18"/>
      <c r="O306" s="21"/>
      <c r="P306">
        <v>8</v>
      </c>
      <c r="R306" s="9"/>
      <c r="AC306" s="2"/>
      <c r="AD306" s="2"/>
      <c r="AE306" s="2"/>
    </row>
    <row r="307" spans="1:33" ht="12">
      <c r="A307" s="2">
        <v>301</v>
      </c>
      <c r="C307" s="1" t="s">
        <v>43</v>
      </c>
      <c r="D307" s="1" t="s">
        <v>42</v>
      </c>
      <c r="E307" s="25">
        <f t="shared" si="6"/>
        <v>8</v>
      </c>
      <c r="F307" s="14"/>
      <c r="G307" s="28"/>
      <c r="H307" s="21"/>
      <c r="I307" s="21"/>
      <c r="J307" s="21">
        <v>8</v>
      </c>
      <c r="K307" s="21"/>
      <c r="L307" s="21"/>
      <c r="M307" s="21"/>
      <c r="N307" s="18"/>
      <c r="O307" s="21"/>
      <c r="R307" s="9"/>
      <c r="AG307" s="2"/>
    </row>
    <row r="308" spans="1:20" ht="12">
      <c r="A308" s="2">
        <v>301</v>
      </c>
      <c r="C308" s="1" t="s">
        <v>282</v>
      </c>
      <c r="D308" s="1" t="s">
        <v>283</v>
      </c>
      <c r="E308" s="25">
        <f t="shared" si="6"/>
        <v>8</v>
      </c>
      <c r="F308" s="13" t="s">
        <v>52</v>
      </c>
      <c r="G308" s="29"/>
      <c r="H308" s="20"/>
      <c r="I308" s="20"/>
      <c r="J308" s="20"/>
      <c r="K308" s="20"/>
      <c r="L308" s="22"/>
      <c r="M308" s="21"/>
      <c r="N308" s="18"/>
      <c r="O308" s="22"/>
      <c r="P308" s="10"/>
      <c r="Q308" s="10"/>
      <c r="R308" s="9"/>
      <c r="T308" s="2">
        <v>8</v>
      </c>
    </row>
    <row r="309" spans="1:37" ht="12">
      <c r="A309" s="2">
        <v>301</v>
      </c>
      <c r="C309" s="1" t="s">
        <v>395</v>
      </c>
      <c r="D309" s="1" t="s">
        <v>145</v>
      </c>
      <c r="E309" s="25">
        <f t="shared" si="6"/>
        <v>8</v>
      </c>
      <c r="F309" s="14"/>
      <c r="G309" s="28"/>
      <c r="H309" s="21"/>
      <c r="I309" s="21"/>
      <c r="J309" s="21"/>
      <c r="K309" s="21"/>
      <c r="L309" s="21"/>
      <c r="M309" s="21"/>
      <c r="N309" s="18"/>
      <c r="O309" s="21"/>
      <c r="R309" s="9"/>
      <c r="AB309" s="2"/>
      <c r="AC309" s="2"/>
      <c r="AD309" s="2"/>
      <c r="AK309">
        <v>8</v>
      </c>
    </row>
    <row r="310" spans="1:28" ht="12">
      <c r="A310" s="2">
        <v>301</v>
      </c>
      <c r="C310" s="1" t="s">
        <v>284</v>
      </c>
      <c r="D310" s="1" t="s">
        <v>45</v>
      </c>
      <c r="E310" s="25">
        <f t="shared" si="6"/>
        <v>8</v>
      </c>
      <c r="F310" s="13" t="s">
        <v>52</v>
      </c>
      <c r="G310" s="29"/>
      <c r="H310" s="20"/>
      <c r="I310" s="20"/>
      <c r="J310" s="20"/>
      <c r="K310" s="20"/>
      <c r="L310" s="20"/>
      <c r="M310" s="21"/>
      <c r="N310" s="19"/>
      <c r="O310" s="20"/>
      <c r="P310" s="1"/>
      <c r="Q310" s="1"/>
      <c r="R310" s="8"/>
      <c r="AB310" s="2">
        <v>8</v>
      </c>
    </row>
    <row r="311" spans="1:22" ht="12">
      <c r="A311" s="2">
        <v>301</v>
      </c>
      <c r="C311" s="1" t="s">
        <v>285</v>
      </c>
      <c r="D311" s="1" t="s">
        <v>221</v>
      </c>
      <c r="E311" s="25">
        <f t="shared" si="6"/>
        <v>8</v>
      </c>
      <c r="F311" s="13" t="s">
        <v>52</v>
      </c>
      <c r="G311" s="29"/>
      <c r="H311" s="20"/>
      <c r="I311" s="20"/>
      <c r="J311" s="20"/>
      <c r="K311" s="20"/>
      <c r="L311" s="20"/>
      <c r="M311" s="21"/>
      <c r="N311" s="19"/>
      <c r="O311" s="20"/>
      <c r="P311" s="1"/>
      <c r="Q311" s="1"/>
      <c r="R311" s="8"/>
      <c r="V311" s="2">
        <v>8</v>
      </c>
    </row>
    <row r="312" spans="1:31" ht="12">
      <c r="A312" s="2">
        <v>301</v>
      </c>
      <c r="C312" s="1" t="s">
        <v>366</v>
      </c>
      <c r="D312" s="1" t="s">
        <v>212</v>
      </c>
      <c r="E312" s="25">
        <f t="shared" si="6"/>
        <v>8</v>
      </c>
      <c r="F312" s="14"/>
      <c r="G312" s="28"/>
      <c r="H312" s="21"/>
      <c r="I312" s="21"/>
      <c r="J312" s="21"/>
      <c r="K312" s="21"/>
      <c r="L312" s="21"/>
      <c r="M312" s="21"/>
      <c r="N312" s="18"/>
      <c r="O312" s="21"/>
      <c r="P312">
        <v>8</v>
      </c>
      <c r="Q312">
        <v>0</v>
      </c>
      <c r="R312" s="9"/>
      <c r="AC312" s="2"/>
      <c r="AD312" s="2"/>
      <c r="AE312" s="2"/>
    </row>
    <row r="313" spans="1:28" ht="12">
      <c r="A313" s="2">
        <v>308</v>
      </c>
      <c r="C313" s="1" t="s">
        <v>289</v>
      </c>
      <c r="D313" s="1" t="s">
        <v>283</v>
      </c>
      <c r="E313" s="25">
        <f t="shared" si="6"/>
        <v>7</v>
      </c>
      <c r="F313" s="13" t="s">
        <v>52</v>
      </c>
      <c r="G313" s="29"/>
      <c r="H313" s="20"/>
      <c r="I313" s="20"/>
      <c r="J313" s="20"/>
      <c r="K313" s="20"/>
      <c r="L313" s="20"/>
      <c r="M313" s="21"/>
      <c r="N313" s="19"/>
      <c r="O313" s="20"/>
      <c r="P313" s="1"/>
      <c r="Q313" s="1"/>
      <c r="R313" s="8"/>
      <c r="AB313" s="2">
        <v>7</v>
      </c>
    </row>
    <row r="314" spans="1:26" ht="12">
      <c r="A314" s="2">
        <v>308</v>
      </c>
      <c r="C314" s="1" t="s">
        <v>15</v>
      </c>
      <c r="D314" s="1" t="s">
        <v>123</v>
      </c>
      <c r="E314" s="25">
        <f t="shared" si="6"/>
        <v>7</v>
      </c>
      <c r="F314" s="14"/>
      <c r="G314" s="28"/>
      <c r="H314" s="21"/>
      <c r="I314" s="21"/>
      <c r="J314" s="21"/>
      <c r="K314" s="21"/>
      <c r="L314" s="21"/>
      <c r="M314" s="21"/>
      <c r="N314" s="18"/>
      <c r="O314" s="21"/>
      <c r="R314" s="9"/>
      <c r="Y314" s="2">
        <v>4</v>
      </c>
      <c r="Z314" s="2">
        <v>3</v>
      </c>
    </row>
    <row r="315" spans="1:23" ht="12">
      <c r="A315" s="2">
        <v>308</v>
      </c>
      <c r="C315" s="1" t="s">
        <v>423</v>
      </c>
      <c r="D315" s="1" t="s">
        <v>212</v>
      </c>
      <c r="E315" s="25">
        <f t="shared" si="6"/>
        <v>7</v>
      </c>
      <c r="F315" s="14" t="s">
        <v>98</v>
      </c>
      <c r="G315" s="28"/>
      <c r="H315" s="21"/>
      <c r="I315" s="21"/>
      <c r="J315" s="21"/>
      <c r="K315" s="21"/>
      <c r="L315" s="21"/>
      <c r="M315" s="21"/>
      <c r="N315" s="18"/>
      <c r="O315" s="21"/>
      <c r="Q315" s="9">
        <v>7</v>
      </c>
      <c r="R315" s="9"/>
      <c r="V315" s="2"/>
      <c r="W315" s="2"/>
    </row>
    <row r="316" spans="1:19" ht="12">
      <c r="A316" s="2">
        <v>308</v>
      </c>
      <c r="C316" s="1" t="s">
        <v>286</v>
      </c>
      <c r="D316" s="1" t="s">
        <v>287</v>
      </c>
      <c r="E316" s="25">
        <f t="shared" si="6"/>
        <v>7</v>
      </c>
      <c r="F316" s="13" t="s">
        <v>98</v>
      </c>
      <c r="G316" s="29"/>
      <c r="H316" s="20"/>
      <c r="I316" s="20"/>
      <c r="J316" s="20"/>
      <c r="K316" s="20"/>
      <c r="L316" s="20"/>
      <c r="M316" s="21"/>
      <c r="N316" s="19"/>
      <c r="O316" s="20"/>
      <c r="P316" s="1"/>
      <c r="Q316" s="1"/>
      <c r="R316" s="8"/>
      <c r="S316" s="2">
        <v>7</v>
      </c>
    </row>
    <row r="317" spans="1:37" ht="12">
      <c r="A317" s="2">
        <v>308</v>
      </c>
      <c r="C317" s="1" t="s">
        <v>377</v>
      </c>
      <c r="D317" s="1" t="s">
        <v>378</v>
      </c>
      <c r="E317" s="25">
        <f t="shared" si="6"/>
        <v>7</v>
      </c>
      <c r="F317" s="14"/>
      <c r="G317" s="28"/>
      <c r="H317" s="21"/>
      <c r="I317" s="21"/>
      <c r="J317" s="21"/>
      <c r="K317" s="21"/>
      <c r="L317" s="21"/>
      <c r="M317" s="21"/>
      <c r="N317" s="18"/>
      <c r="O317" s="21"/>
      <c r="R317" s="9"/>
      <c r="AB317" s="2"/>
      <c r="AF317" s="2"/>
      <c r="AG317" s="2"/>
      <c r="AH317" s="2"/>
      <c r="AI317" s="2"/>
      <c r="AJ317">
        <v>2</v>
      </c>
      <c r="AK317">
        <f>4+1</f>
        <v>5</v>
      </c>
    </row>
    <row r="318" spans="1:32" ht="12">
      <c r="A318" s="2">
        <v>308</v>
      </c>
      <c r="C318" s="1" t="s">
        <v>291</v>
      </c>
      <c r="D318" s="1" t="s">
        <v>292</v>
      </c>
      <c r="E318" s="25">
        <f t="shared" si="6"/>
        <v>7</v>
      </c>
      <c r="F318" s="13" t="s">
        <v>52</v>
      </c>
      <c r="G318" s="29"/>
      <c r="H318" s="20"/>
      <c r="I318" s="20"/>
      <c r="J318" s="20"/>
      <c r="K318" s="20"/>
      <c r="L318" s="20"/>
      <c r="M318" s="21"/>
      <c r="N318" s="19"/>
      <c r="O318" s="20"/>
      <c r="P318" s="1"/>
      <c r="Q318" s="1"/>
      <c r="R318" s="8"/>
      <c r="AF318" s="2">
        <v>7</v>
      </c>
    </row>
    <row r="319" spans="1:26" ht="12">
      <c r="A319" s="2">
        <v>308</v>
      </c>
      <c r="C319" s="1" t="s">
        <v>290</v>
      </c>
      <c r="D319" s="1" t="s">
        <v>34</v>
      </c>
      <c r="E319" s="25">
        <f t="shared" si="6"/>
        <v>7</v>
      </c>
      <c r="F319" s="15"/>
      <c r="G319" s="30"/>
      <c r="H319" s="22"/>
      <c r="I319" s="22"/>
      <c r="J319" s="22"/>
      <c r="K319" s="22"/>
      <c r="L319" s="22"/>
      <c r="M319" s="21"/>
      <c r="N319" s="18"/>
      <c r="O319" s="22"/>
      <c r="P319" s="10"/>
      <c r="Q319" s="10"/>
      <c r="R319" s="9"/>
      <c r="Z319" s="2">
        <v>7</v>
      </c>
    </row>
    <row r="320" spans="1:37" ht="12">
      <c r="A320" s="2">
        <v>308</v>
      </c>
      <c r="C320" s="1" t="s">
        <v>400</v>
      </c>
      <c r="D320" s="1" t="s">
        <v>322</v>
      </c>
      <c r="E320" s="25">
        <f t="shared" si="6"/>
        <v>7</v>
      </c>
      <c r="F320" s="14"/>
      <c r="G320" s="28"/>
      <c r="H320" s="21"/>
      <c r="I320" s="21"/>
      <c r="J320" s="21"/>
      <c r="K320" s="21"/>
      <c r="L320" s="21"/>
      <c r="M320" s="21"/>
      <c r="N320" s="18"/>
      <c r="O320" s="21"/>
      <c r="R320" s="9"/>
      <c r="S320" s="2"/>
      <c r="T320" s="1"/>
      <c r="AK320">
        <f>2+5</f>
        <v>7</v>
      </c>
    </row>
    <row r="321" spans="1:28" ht="12">
      <c r="A321" s="2">
        <v>316</v>
      </c>
      <c r="C321" s="1" t="s">
        <v>298</v>
      </c>
      <c r="D321" s="1" t="s">
        <v>132</v>
      </c>
      <c r="E321" s="25">
        <f t="shared" si="6"/>
        <v>6</v>
      </c>
      <c r="F321" s="14"/>
      <c r="G321" s="28"/>
      <c r="H321" s="21"/>
      <c r="I321" s="21"/>
      <c r="J321" s="21"/>
      <c r="K321" s="21"/>
      <c r="L321" s="21"/>
      <c r="M321" s="21"/>
      <c r="N321" s="18"/>
      <c r="O321" s="21"/>
      <c r="R321" s="9"/>
      <c r="AB321" s="2">
        <v>6</v>
      </c>
    </row>
    <row r="322" spans="1:33" ht="12">
      <c r="A322" s="2">
        <v>316</v>
      </c>
      <c r="C322" s="1" t="s">
        <v>481</v>
      </c>
      <c r="D322" s="1" t="s">
        <v>482</v>
      </c>
      <c r="E322" s="25">
        <f t="shared" si="6"/>
        <v>6</v>
      </c>
      <c r="F322" s="13" t="s">
        <v>52</v>
      </c>
      <c r="G322" s="29"/>
      <c r="H322" s="20"/>
      <c r="I322" s="20"/>
      <c r="J322" s="20"/>
      <c r="K322" s="20"/>
      <c r="L322" s="19">
        <v>3</v>
      </c>
      <c r="M322" s="21">
        <v>3</v>
      </c>
      <c r="N322" s="18"/>
      <c r="O322" s="18"/>
      <c r="R322" s="9"/>
      <c r="AG322" s="2"/>
    </row>
    <row r="323" spans="1:29" ht="12">
      <c r="A323" s="2">
        <v>316</v>
      </c>
      <c r="C323" s="1" t="s">
        <v>296</v>
      </c>
      <c r="D323" s="1" t="s">
        <v>297</v>
      </c>
      <c r="E323" s="25">
        <f t="shared" si="6"/>
        <v>6</v>
      </c>
      <c r="F323" s="13" t="s">
        <v>52</v>
      </c>
      <c r="G323" s="29"/>
      <c r="H323" s="20"/>
      <c r="I323" s="20"/>
      <c r="J323" s="20"/>
      <c r="K323" s="20"/>
      <c r="L323" s="20"/>
      <c r="M323" s="21"/>
      <c r="N323" s="19"/>
      <c r="O323" s="20"/>
      <c r="P323" s="1"/>
      <c r="Q323" s="1"/>
      <c r="R323" s="8"/>
      <c r="AB323" s="2">
        <v>0</v>
      </c>
      <c r="AC323" s="2">
        <v>6</v>
      </c>
    </row>
    <row r="324" spans="1:33" ht="12">
      <c r="A324" s="2">
        <v>316</v>
      </c>
      <c r="C324" s="1" t="s">
        <v>531</v>
      </c>
      <c r="D324" s="1" t="s">
        <v>530</v>
      </c>
      <c r="E324" s="25">
        <f t="shared" si="6"/>
        <v>6</v>
      </c>
      <c r="F324" s="14"/>
      <c r="G324" s="28"/>
      <c r="H324" s="21"/>
      <c r="I324" s="21">
        <v>6</v>
      </c>
      <c r="J324" s="21"/>
      <c r="K324" s="21"/>
      <c r="L324" s="21"/>
      <c r="M324" s="21"/>
      <c r="N324" s="18"/>
      <c r="O324" s="21"/>
      <c r="R324" s="9"/>
      <c r="AG324" s="2"/>
    </row>
    <row r="325" spans="1:32" ht="12">
      <c r="A325" s="2">
        <v>316</v>
      </c>
      <c r="C325" s="1" t="s">
        <v>9</v>
      </c>
      <c r="D325" s="1" t="s">
        <v>57</v>
      </c>
      <c r="E325" s="25">
        <f t="shared" si="6"/>
        <v>6</v>
      </c>
      <c r="F325" s="15"/>
      <c r="G325" s="30"/>
      <c r="H325" s="22"/>
      <c r="I325" s="22"/>
      <c r="J325" s="22"/>
      <c r="K325" s="22"/>
      <c r="L325" s="22"/>
      <c r="M325" s="21"/>
      <c r="N325" s="18"/>
      <c r="O325" s="22"/>
      <c r="P325" s="10"/>
      <c r="Q325" s="10"/>
      <c r="R325" s="9"/>
      <c r="AF325" s="2">
        <v>6</v>
      </c>
    </row>
    <row r="326" spans="1:33" ht="12">
      <c r="A326" s="2">
        <v>316</v>
      </c>
      <c r="C326" s="1" t="s">
        <v>475</v>
      </c>
      <c r="D326" s="1" t="s">
        <v>476</v>
      </c>
      <c r="E326" s="25">
        <f aca="true" t="shared" si="7" ref="E326:E385">SUM(F326:AL326)</f>
        <v>6</v>
      </c>
      <c r="F326" s="13" t="s">
        <v>52</v>
      </c>
      <c r="G326" s="29"/>
      <c r="H326" s="20"/>
      <c r="I326" s="20"/>
      <c r="J326" s="20"/>
      <c r="K326" s="20"/>
      <c r="L326" s="20"/>
      <c r="M326" s="21">
        <v>6</v>
      </c>
      <c r="N326" s="18"/>
      <c r="O326" s="18"/>
      <c r="R326" s="9"/>
      <c r="AG326" s="2"/>
    </row>
    <row r="327" spans="1:37" ht="12">
      <c r="A327" s="2">
        <v>316</v>
      </c>
      <c r="C327" s="1" t="s">
        <v>398</v>
      </c>
      <c r="D327" s="1" t="s">
        <v>399</v>
      </c>
      <c r="E327" s="25">
        <f t="shared" si="7"/>
        <v>6</v>
      </c>
      <c r="F327" s="13" t="s">
        <v>52</v>
      </c>
      <c r="G327" s="29"/>
      <c r="H327" s="20"/>
      <c r="I327" s="20"/>
      <c r="J327" s="20"/>
      <c r="K327" s="20"/>
      <c r="L327" s="20"/>
      <c r="M327" s="21"/>
      <c r="N327" s="19"/>
      <c r="O327" s="20"/>
      <c r="P327" s="1"/>
      <c r="Q327" s="1"/>
      <c r="R327" s="8"/>
      <c r="W327" s="2"/>
      <c r="AG327" s="2"/>
      <c r="AH327" s="2"/>
      <c r="AK327">
        <f>6</f>
        <v>6</v>
      </c>
    </row>
    <row r="328" spans="1:36" ht="12">
      <c r="A328" s="2">
        <v>316</v>
      </c>
      <c r="C328" s="1" t="s">
        <v>383</v>
      </c>
      <c r="D328" s="1" t="s">
        <v>384</v>
      </c>
      <c r="E328" s="25">
        <f t="shared" si="7"/>
        <v>6</v>
      </c>
      <c r="F328" s="14"/>
      <c r="G328" s="28"/>
      <c r="H328" s="21"/>
      <c r="I328" s="21"/>
      <c r="J328" s="21"/>
      <c r="K328" s="21"/>
      <c r="L328" s="21"/>
      <c r="M328" s="21"/>
      <c r="N328" s="18"/>
      <c r="O328" s="21"/>
      <c r="R328" s="9"/>
      <c r="AH328" s="2"/>
      <c r="AI328" s="2"/>
      <c r="AJ328">
        <v>6</v>
      </c>
    </row>
    <row r="329" spans="1:35" ht="12">
      <c r="A329" s="2">
        <v>316</v>
      </c>
      <c r="C329" s="1" t="s">
        <v>293</v>
      </c>
      <c r="D329" s="1" t="s">
        <v>294</v>
      </c>
      <c r="E329" s="25">
        <f t="shared" si="7"/>
        <v>6</v>
      </c>
      <c r="F329" s="13" t="s">
        <v>52</v>
      </c>
      <c r="G329" s="29"/>
      <c r="H329" s="20"/>
      <c r="I329" s="20"/>
      <c r="J329" s="20"/>
      <c r="K329" s="20"/>
      <c r="L329" s="20"/>
      <c r="M329" s="21"/>
      <c r="N329" s="19"/>
      <c r="O329" s="20"/>
      <c r="P329" s="1"/>
      <c r="Q329" s="1"/>
      <c r="R329" s="8"/>
      <c r="AI329" s="2">
        <v>6</v>
      </c>
    </row>
    <row r="330" spans="1:35" ht="12">
      <c r="A330" s="2">
        <v>316</v>
      </c>
      <c r="C330" s="1" t="s">
        <v>299</v>
      </c>
      <c r="D330" s="1" t="s">
        <v>172</v>
      </c>
      <c r="E330" s="25">
        <f t="shared" si="7"/>
        <v>6</v>
      </c>
      <c r="F330" s="14"/>
      <c r="G330" s="28"/>
      <c r="H330" s="21"/>
      <c r="I330" s="21"/>
      <c r="J330" s="21"/>
      <c r="K330" s="21"/>
      <c r="L330" s="21"/>
      <c r="M330" s="21"/>
      <c r="N330" s="18"/>
      <c r="O330" s="21"/>
      <c r="R330" s="9"/>
      <c r="AI330" s="2">
        <v>6</v>
      </c>
    </row>
    <row r="331" spans="1:33" ht="12">
      <c r="A331" s="2">
        <v>316</v>
      </c>
      <c r="C331" s="1" t="s">
        <v>477</v>
      </c>
      <c r="D331" s="1" t="s">
        <v>478</v>
      </c>
      <c r="E331" s="25">
        <f t="shared" si="7"/>
        <v>6</v>
      </c>
      <c r="F331" s="13" t="s">
        <v>52</v>
      </c>
      <c r="G331" s="29"/>
      <c r="H331" s="20"/>
      <c r="I331" s="20"/>
      <c r="J331" s="20"/>
      <c r="K331" s="20"/>
      <c r="L331" s="20"/>
      <c r="M331" s="21">
        <v>6</v>
      </c>
      <c r="N331" s="18"/>
      <c r="O331" s="18"/>
      <c r="R331" s="9"/>
      <c r="AG331" s="2"/>
    </row>
    <row r="332" spans="1:32" ht="12">
      <c r="A332" s="2">
        <v>316</v>
      </c>
      <c r="C332" s="1" t="s">
        <v>131</v>
      </c>
      <c r="D332" s="1" t="s">
        <v>295</v>
      </c>
      <c r="E332" s="25">
        <f t="shared" si="7"/>
        <v>6</v>
      </c>
      <c r="F332" s="15"/>
      <c r="G332" s="30"/>
      <c r="H332" s="22"/>
      <c r="I332" s="22"/>
      <c r="J332" s="22"/>
      <c r="K332" s="22"/>
      <c r="L332" s="22"/>
      <c r="M332" s="21"/>
      <c r="N332" s="18"/>
      <c r="O332" s="22"/>
      <c r="P332" s="10"/>
      <c r="Q332" s="10"/>
      <c r="R332" s="9"/>
      <c r="AF332" s="2">
        <v>6</v>
      </c>
    </row>
    <row r="333" spans="1:37" ht="12">
      <c r="A333" s="2">
        <v>316</v>
      </c>
      <c r="C333" s="1" t="s">
        <v>405</v>
      </c>
      <c r="D333" s="1" t="s">
        <v>132</v>
      </c>
      <c r="E333" s="25">
        <f t="shared" si="7"/>
        <v>6</v>
      </c>
      <c r="F333" s="13"/>
      <c r="G333" s="29"/>
      <c r="H333" s="20"/>
      <c r="I333" s="20"/>
      <c r="J333" s="20"/>
      <c r="K333" s="20"/>
      <c r="L333" s="20"/>
      <c r="M333" s="21"/>
      <c r="N333" s="19"/>
      <c r="O333" s="20"/>
      <c r="P333" s="1"/>
      <c r="Q333" s="1"/>
      <c r="R333" s="8"/>
      <c r="AF333" s="2"/>
      <c r="AK333">
        <v>6</v>
      </c>
    </row>
    <row r="334" spans="1:33" ht="12">
      <c r="A334" s="2">
        <v>329</v>
      </c>
      <c r="C334" s="1" t="s">
        <v>458</v>
      </c>
      <c r="D334" s="1" t="s">
        <v>252</v>
      </c>
      <c r="E334" s="25">
        <f t="shared" si="7"/>
        <v>5</v>
      </c>
      <c r="F334" s="13" t="s">
        <v>52</v>
      </c>
      <c r="G334" s="29"/>
      <c r="H334" s="20"/>
      <c r="I334" s="20"/>
      <c r="J334" s="20"/>
      <c r="K334" s="20"/>
      <c r="L334" s="20"/>
      <c r="M334" s="21"/>
      <c r="N334" s="18">
        <v>5</v>
      </c>
      <c r="O334" s="18"/>
      <c r="R334" s="9"/>
      <c r="AG334" s="2"/>
    </row>
    <row r="335" spans="1:19" ht="12">
      <c r="A335" s="2">
        <v>329</v>
      </c>
      <c r="C335" s="1" t="s">
        <v>300</v>
      </c>
      <c r="D335" s="1" t="s">
        <v>195</v>
      </c>
      <c r="E335" s="25">
        <f t="shared" si="7"/>
        <v>5</v>
      </c>
      <c r="F335" s="13" t="s">
        <v>52</v>
      </c>
      <c r="G335" s="29"/>
      <c r="H335" s="20"/>
      <c r="I335" s="20"/>
      <c r="J335" s="20"/>
      <c r="K335" s="20"/>
      <c r="L335" s="22"/>
      <c r="M335" s="21"/>
      <c r="N335" s="18"/>
      <c r="O335" s="22"/>
      <c r="P335" s="10"/>
      <c r="Q335" s="10"/>
      <c r="R335" s="9"/>
      <c r="S335" s="2">
        <v>5</v>
      </c>
    </row>
    <row r="336" spans="1:37" ht="12">
      <c r="A336" s="2">
        <v>329</v>
      </c>
      <c r="C336" s="1" t="s">
        <v>406</v>
      </c>
      <c r="D336" s="1" t="s">
        <v>123</v>
      </c>
      <c r="E336" s="25">
        <f t="shared" si="7"/>
        <v>5</v>
      </c>
      <c r="F336" s="14"/>
      <c r="G336" s="28"/>
      <c r="H336" s="21"/>
      <c r="I336" s="21"/>
      <c r="J336" s="21"/>
      <c r="K336" s="21"/>
      <c r="L336" s="21"/>
      <c r="M336" s="21"/>
      <c r="N336" s="18"/>
      <c r="O336" s="21" t="s">
        <v>0</v>
      </c>
      <c r="R336" s="9"/>
      <c r="S336" s="2"/>
      <c r="T336" s="2"/>
      <c r="U336" s="2"/>
      <c r="V336" s="2"/>
      <c r="W336" s="2"/>
      <c r="X336" s="2"/>
      <c r="Y336" s="2"/>
      <c r="Z336" s="2"/>
      <c r="AA336" s="2"/>
      <c r="AC336" s="2"/>
      <c r="AD336" s="2"/>
      <c r="AF336" s="2"/>
      <c r="AH336" s="2"/>
      <c r="AI336" s="2"/>
      <c r="AK336">
        <v>5</v>
      </c>
    </row>
    <row r="337" spans="1:26" ht="12">
      <c r="A337" s="2">
        <v>329</v>
      </c>
      <c r="C337" s="1" t="s">
        <v>303</v>
      </c>
      <c r="D337" s="1" t="s">
        <v>156</v>
      </c>
      <c r="E337" s="25">
        <f t="shared" si="7"/>
        <v>5</v>
      </c>
      <c r="F337" s="15"/>
      <c r="G337" s="30"/>
      <c r="H337" s="22"/>
      <c r="I337" s="22"/>
      <c r="J337" s="22"/>
      <c r="K337" s="22"/>
      <c r="L337" s="22"/>
      <c r="M337" s="21"/>
      <c r="N337" s="18"/>
      <c r="O337" s="22"/>
      <c r="P337" s="10"/>
      <c r="Q337" s="10"/>
      <c r="R337" s="9"/>
      <c r="Z337" s="2">
        <v>5</v>
      </c>
    </row>
    <row r="338" spans="1:31" ht="12">
      <c r="A338" s="2">
        <v>329</v>
      </c>
      <c r="C338" s="1" t="s">
        <v>304</v>
      </c>
      <c r="D338" s="1" t="s">
        <v>42</v>
      </c>
      <c r="E338" s="25">
        <f t="shared" si="7"/>
        <v>5</v>
      </c>
      <c r="F338" s="13" t="s">
        <v>52</v>
      </c>
      <c r="G338" s="29"/>
      <c r="H338" s="20"/>
      <c r="I338" s="20"/>
      <c r="J338" s="20"/>
      <c r="K338" s="20"/>
      <c r="L338" s="20"/>
      <c r="M338" s="21"/>
      <c r="N338" s="19"/>
      <c r="O338" s="20"/>
      <c r="P338" s="1"/>
      <c r="Q338" s="1"/>
      <c r="R338" s="8"/>
      <c r="AD338" s="2">
        <v>2</v>
      </c>
      <c r="AE338" s="2">
        <v>3</v>
      </c>
    </row>
    <row r="339" spans="1:29" ht="12">
      <c r="A339" s="2">
        <v>329</v>
      </c>
      <c r="C339" s="1" t="s">
        <v>305</v>
      </c>
      <c r="D339" s="1" t="s">
        <v>82</v>
      </c>
      <c r="E339" s="25">
        <f t="shared" si="7"/>
        <v>5</v>
      </c>
      <c r="F339" s="13" t="s">
        <v>52</v>
      </c>
      <c r="G339" s="29"/>
      <c r="H339" s="20"/>
      <c r="I339" s="20"/>
      <c r="J339" s="20"/>
      <c r="K339" s="20"/>
      <c r="L339" s="20"/>
      <c r="M339" s="21"/>
      <c r="N339" s="19"/>
      <c r="O339" s="20"/>
      <c r="P339" s="1"/>
      <c r="Q339" s="1"/>
      <c r="R339" s="8"/>
      <c r="AC339" s="2">
        <v>5</v>
      </c>
    </row>
    <row r="340" spans="1:22" ht="12">
      <c r="A340" s="2">
        <v>329</v>
      </c>
      <c r="C340" s="1" t="s">
        <v>253</v>
      </c>
      <c r="D340" s="1" t="s">
        <v>294</v>
      </c>
      <c r="E340" s="25">
        <f t="shared" si="7"/>
        <v>5</v>
      </c>
      <c r="F340" s="13" t="s">
        <v>52</v>
      </c>
      <c r="G340" s="29"/>
      <c r="H340" s="20"/>
      <c r="I340" s="20"/>
      <c r="J340" s="20"/>
      <c r="K340" s="20"/>
      <c r="L340" s="20"/>
      <c r="M340" s="21"/>
      <c r="N340" s="19"/>
      <c r="O340" s="20"/>
      <c r="P340" s="1"/>
      <c r="Q340" s="1"/>
      <c r="R340" s="8"/>
      <c r="V340" s="2">
        <v>5</v>
      </c>
    </row>
    <row r="341" spans="1:38" ht="12">
      <c r="A341" s="2">
        <v>329</v>
      </c>
      <c r="C341" s="1" t="s">
        <v>498</v>
      </c>
      <c r="D341" s="1" t="s">
        <v>499</v>
      </c>
      <c r="E341" s="25">
        <f t="shared" si="7"/>
        <v>5</v>
      </c>
      <c r="F341" s="14"/>
      <c r="G341" s="28"/>
      <c r="H341" s="21"/>
      <c r="I341" s="21"/>
      <c r="J341" s="21"/>
      <c r="K341" s="21"/>
      <c r="L341" s="21"/>
      <c r="M341" s="21"/>
      <c r="N341" s="18"/>
      <c r="O341" s="21"/>
      <c r="R341" s="9"/>
      <c r="AC341" s="2"/>
      <c r="AD341" s="2"/>
      <c r="AE341" s="2"/>
      <c r="AL341">
        <v>5</v>
      </c>
    </row>
    <row r="342" spans="1:34" ht="12">
      <c r="A342" s="2">
        <v>329</v>
      </c>
      <c r="C342" s="1" t="s">
        <v>291</v>
      </c>
      <c r="D342" s="1" t="s">
        <v>123</v>
      </c>
      <c r="E342" s="25">
        <f t="shared" si="7"/>
        <v>5</v>
      </c>
      <c r="F342" s="13" t="s">
        <v>52</v>
      </c>
      <c r="G342" s="29"/>
      <c r="H342" s="20"/>
      <c r="I342" s="20"/>
      <c r="J342" s="20"/>
      <c r="K342" s="20"/>
      <c r="L342" s="20"/>
      <c r="M342" s="21"/>
      <c r="N342" s="19"/>
      <c r="O342" s="20"/>
      <c r="P342" s="1"/>
      <c r="Q342" s="1"/>
      <c r="R342" s="8"/>
      <c r="AH342" s="2">
        <v>5</v>
      </c>
    </row>
    <row r="343" spans="1:34" ht="12">
      <c r="A343" s="2">
        <v>329</v>
      </c>
      <c r="C343" s="1" t="s">
        <v>91</v>
      </c>
      <c r="D343" s="1" t="s">
        <v>302</v>
      </c>
      <c r="E343" s="25">
        <f t="shared" si="7"/>
        <v>5</v>
      </c>
      <c r="F343" s="14"/>
      <c r="G343" s="28"/>
      <c r="H343" s="21"/>
      <c r="I343" s="21"/>
      <c r="J343" s="21"/>
      <c r="K343" s="21"/>
      <c r="L343" s="21"/>
      <c r="M343" s="21"/>
      <c r="N343" s="18"/>
      <c r="O343" s="21"/>
      <c r="R343" s="9"/>
      <c r="AH343" s="2">
        <v>5</v>
      </c>
    </row>
    <row r="344" spans="1:35" ht="12">
      <c r="A344" s="2">
        <v>339</v>
      </c>
      <c r="C344" s="1" t="s">
        <v>307</v>
      </c>
      <c r="D344" s="1" t="s">
        <v>42</v>
      </c>
      <c r="E344" s="25">
        <f t="shared" si="7"/>
        <v>4</v>
      </c>
      <c r="F344" s="13" t="s">
        <v>52</v>
      </c>
      <c r="G344" s="29"/>
      <c r="H344" s="20"/>
      <c r="I344" s="20"/>
      <c r="J344" s="20"/>
      <c r="K344" s="20"/>
      <c r="L344" s="20"/>
      <c r="M344" s="21"/>
      <c r="N344" s="19"/>
      <c r="O344" s="20"/>
      <c r="P344" s="1"/>
      <c r="Q344" s="1"/>
      <c r="R344" s="8"/>
      <c r="AI344" s="2">
        <v>4</v>
      </c>
    </row>
    <row r="345" spans="1:36" ht="12">
      <c r="A345" s="2">
        <v>339</v>
      </c>
      <c r="C345" s="1" t="s">
        <v>385</v>
      </c>
      <c r="D345" s="1" t="s">
        <v>57</v>
      </c>
      <c r="E345" s="25">
        <f t="shared" si="7"/>
        <v>4</v>
      </c>
      <c r="F345" s="13" t="s">
        <v>52</v>
      </c>
      <c r="G345" s="29"/>
      <c r="H345" s="20"/>
      <c r="I345" s="20"/>
      <c r="J345" s="20"/>
      <c r="K345" s="20"/>
      <c r="L345" s="21"/>
      <c r="M345" s="21"/>
      <c r="N345" s="18"/>
      <c r="O345" s="21"/>
      <c r="R345" s="9"/>
      <c r="S345" s="2"/>
      <c r="T345" s="2"/>
      <c r="U345" s="2"/>
      <c r="W345" s="2"/>
      <c r="X345" s="2"/>
      <c r="AA345" s="2"/>
      <c r="AB345" s="2"/>
      <c r="AC345" s="2"/>
      <c r="AD345" s="2"/>
      <c r="AJ345">
        <v>4</v>
      </c>
    </row>
    <row r="346" spans="1:22" ht="12">
      <c r="A346" s="2">
        <v>339</v>
      </c>
      <c r="C346" s="1" t="s">
        <v>310</v>
      </c>
      <c r="D346" s="1" t="s">
        <v>311</v>
      </c>
      <c r="E346" s="25">
        <f t="shared" si="7"/>
        <v>4</v>
      </c>
      <c r="F346" s="14"/>
      <c r="G346" s="28"/>
      <c r="H346" s="21"/>
      <c r="I346" s="21"/>
      <c r="J346" s="21"/>
      <c r="K346" s="21"/>
      <c r="L346" s="21"/>
      <c r="M346" s="21"/>
      <c r="N346" s="18"/>
      <c r="O346" s="21"/>
      <c r="R346" s="9"/>
      <c r="V346" s="2">
        <v>4</v>
      </c>
    </row>
    <row r="347" spans="1:38" ht="12">
      <c r="A347" s="2">
        <v>339</v>
      </c>
      <c r="C347" s="1" t="s">
        <v>497</v>
      </c>
      <c r="D347" s="1" t="s">
        <v>123</v>
      </c>
      <c r="E347" s="25">
        <f t="shared" si="7"/>
        <v>4</v>
      </c>
      <c r="F347" s="14"/>
      <c r="G347" s="28"/>
      <c r="H347" s="21"/>
      <c r="I347" s="21"/>
      <c r="J347" s="21"/>
      <c r="K347" s="21"/>
      <c r="L347" s="21"/>
      <c r="M347" s="21"/>
      <c r="N347" s="18"/>
      <c r="O347" s="21"/>
      <c r="R347" s="9"/>
      <c r="AC347" s="2"/>
      <c r="AD347" s="2"/>
      <c r="AE347" s="2"/>
      <c r="AL347">
        <v>4</v>
      </c>
    </row>
    <row r="348" spans="1:31" ht="12">
      <c r="A348" s="2">
        <v>339</v>
      </c>
      <c r="C348" s="1" t="s">
        <v>306</v>
      </c>
      <c r="D348" s="1" t="s">
        <v>73</v>
      </c>
      <c r="E348" s="25">
        <f t="shared" si="7"/>
        <v>4</v>
      </c>
      <c r="F348" s="13" t="s">
        <v>52</v>
      </c>
      <c r="G348" s="29"/>
      <c r="H348" s="20"/>
      <c r="I348" s="20"/>
      <c r="J348" s="20"/>
      <c r="K348" s="20"/>
      <c r="L348" s="20"/>
      <c r="M348" s="21"/>
      <c r="N348" s="19"/>
      <c r="O348" s="20"/>
      <c r="P348" s="1"/>
      <c r="Q348" s="1"/>
      <c r="R348" s="8"/>
      <c r="AD348" s="2">
        <v>1</v>
      </c>
      <c r="AE348" s="2">
        <v>3</v>
      </c>
    </row>
    <row r="349" spans="1:27" ht="12">
      <c r="A349" s="2">
        <v>339</v>
      </c>
      <c r="C349" s="1" t="s">
        <v>308</v>
      </c>
      <c r="D349" s="1" t="s">
        <v>309</v>
      </c>
      <c r="E349" s="25">
        <f t="shared" si="7"/>
        <v>4</v>
      </c>
      <c r="F349" s="15"/>
      <c r="G349" s="30"/>
      <c r="H349" s="22"/>
      <c r="I349" s="22"/>
      <c r="J349" s="22"/>
      <c r="K349" s="22"/>
      <c r="L349" s="22"/>
      <c r="M349" s="21"/>
      <c r="N349" s="18"/>
      <c r="O349" s="22"/>
      <c r="P349" s="10"/>
      <c r="Q349" s="10"/>
      <c r="R349" s="9"/>
      <c r="AA349" s="2">
        <v>4</v>
      </c>
    </row>
    <row r="350" spans="1:38" ht="12">
      <c r="A350" s="2">
        <v>339</v>
      </c>
      <c r="C350" s="1" t="s">
        <v>500</v>
      </c>
      <c r="D350" s="1" t="s">
        <v>136</v>
      </c>
      <c r="E350" s="25">
        <f t="shared" si="7"/>
        <v>4</v>
      </c>
      <c r="F350" s="14"/>
      <c r="G350" s="28"/>
      <c r="H350" s="21"/>
      <c r="I350" s="21"/>
      <c r="J350" s="21"/>
      <c r="K350" s="21"/>
      <c r="L350" s="21"/>
      <c r="M350" s="21"/>
      <c r="N350" s="18"/>
      <c r="O350" s="21"/>
      <c r="R350" s="9"/>
      <c r="AC350" s="2"/>
      <c r="AD350" s="2"/>
      <c r="AE350" s="2"/>
      <c r="AL350">
        <v>4</v>
      </c>
    </row>
    <row r="351" spans="1:32" ht="12">
      <c r="A351" s="2">
        <v>339</v>
      </c>
      <c r="C351" s="1" t="s">
        <v>313</v>
      </c>
      <c r="D351" s="1" t="s">
        <v>10</v>
      </c>
      <c r="E351" s="25">
        <f t="shared" si="7"/>
        <v>4</v>
      </c>
      <c r="F351" s="13" t="s">
        <v>52</v>
      </c>
      <c r="G351" s="29"/>
      <c r="H351" s="20"/>
      <c r="I351" s="20"/>
      <c r="J351" s="20"/>
      <c r="K351" s="20"/>
      <c r="L351" s="20"/>
      <c r="M351" s="21"/>
      <c r="N351" s="19"/>
      <c r="O351" s="20"/>
      <c r="P351" s="1"/>
      <c r="Q351" s="1"/>
      <c r="R351" s="8"/>
      <c r="AF351" s="2">
        <v>4</v>
      </c>
    </row>
    <row r="352" spans="1:38" ht="12">
      <c r="A352" s="2">
        <v>347</v>
      </c>
      <c r="C352" s="1" t="s">
        <v>501</v>
      </c>
      <c r="D352" s="1" t="s">
        <v>10</v>
      </c>
      <c r="E352" s="25">
        <f t="shared" si="7"/>
        <v>3</v>
      </c>
      <c r="F352" s="14"/>
      <c r="G352" s="28"/>
      <c r="H352" s="21"/>
      <c r="I352" s="21"/>
      <c r="J352" s="21"/>
      <c r="K352" s="21"/>
      <c r="L352" s="21"/>
      <c r="M352" s="21"/>
      <c r="N352" s="18"/>
      <c r="O352" s="21"/>
      <c r="R352" s="9"/>
      <c r="AC352" s="2"/>
      <c r="AD352" s="2"/>
      <c r="AE352" s="2"/>
      <c r="AL352">
        <v>3</v>
      </c>
    </row>
    <row r="353" spans="1:33" ht="12">
      <c r="A353" s="2">
        <v>347</v>
      </c>
      <c r="C353" s="1" t="s">
        <v>349</v>
      </c>
      <c r="D353" s="1" t="s">
        <v>534</v>
      </c>
      <c r="E353" s="25">
        <f t="shared" si="7"/>
        <v>3</v>
      </c>
      <c r="F353" s="14"/>
      <c r="G353" s="28"/>
      <c r="H353" s="21"/>
      <c r="I353" s="21">
        <v>3</v>
      </c>
      <c r="J353" s="21"/>
      <c r="K353" s="21"/>
      <c r="L353" s="21"/>
      <c r="M353" s="21"/>
      <c r="N353" s="18"/>
      <c r="O353" s="21"/>
      <c r="R353" s="9"/>
      <c r="AG353" s="2"/>
    </row>
    <row r="354" spans="1:30" ht="12">
      <c r="A354" s="2">
        <v>347</v>
      </c>
      <c r="C354" s="1" t="s">
        <v>321</v>
      </c>
      <c r="D354" s="1" t="s">
        <v>322</v>
      </c>
      <c r="E354" s="25">
        <f t="shared" si="7"/>
        <v>3</v>
      </c>
      <c r="F354" s="14"/>
      <c r="G354" s="28"/>
      <c r="H354" s="21"/>
      <c r="I354" s="21"/>
      <c r="J354" s="21"/>
      <c r="K354" s="21"/>
      <c r="L354" s="21"/>
      <c r="M354" s="21"/>
      <c r="N354" s="18"/>
      <c r="O354" s="21"/>
      <c r="R354" s="9"/>
      <c r="AD354" s="2">
        <v>3</v>
      </c>
    </row>
    <row r="355" spans="1:38" ht="12">
      <c r="A355" s="2">
        <v>347</v>
      </c>
      <c r="C355" s="1" t="s">
        <v>503</v>
      </c>
      <c r="D355" s="1" t="s">
        <v>117</v>
      </c>
      <c r="E355" s="25">
        <f t="shared" si="7"/>
        <v>3</v>
      </c>
      <c r="F355" s="14"/>
      <c r="G355" s="28"/>
      <c r="H355" s="21"/>
      <c r="I355" s="21"/>
      <c r="J355" s="21"/>
      <c r="K355" s="21"/>
      <c r="L355" s="21"/>
      <c r="M355" s="21"/>
      <c r="N355" s="18"/>
      <c r="O355" s="21"/>
      <c r="R355" s="9"/>
      <c r="AC355" s="2"/>
      <c r="AD355" s="2"/>
      <c r="AE355" s="2"/>
      <c r="AL355">
        <v>3</v>
      </c>
    </row>
    <row r="356" spans="1:37" ht="12">
      <c r="A356" s="2">
        <v>347</v>
      </c>
      <c r="C356" s="1" t="s">
        <v>409</v>
      </c>
      <c r="D356" s="1" t="s">
        <v>410</v>
      </c>
      <c r="E356" s="25">
        <f t="shared" si="7"/>
        <v>3</v>
      </c>
      <c r="F356" s="14"/>
      <c r="G356" s="28"/>
      <c r="H356" s="21"/>
      <c r="I356" s="21"/>
      <c r="J356" s="21"/>
      <c r="K356" s="21"/>
      <c r="L356" s="21"/>
      <c r="M356" s="21"/>
      <c r="N356" s="18"/>
      <c r="O356" s="21"/>
      <c r="R356" s="9"/>
      <c r="AB356" s="2"/>
      <c r="AC356" s="2"/>
      <c r="AD356" s="2"/>
      <c r="AK356">
        <v>3</v>
      </c>
    </row>
    <row r="357" spans="1:26" ht="12">
      <c r="A357" s="2">
        <v>347</v>
      </c>
      <c r="C357" s="1" t="s">
        <v>323</v>
      </c>
      <c r="D357" s="1" t="s">
        <v>77</v>
      </c>
      <c r="E357" s="25">
        <f t="shared" si="7"/>
        <v>3</v>
      </c>
      <c r="F357" s="14"/>
      <c r="G357" s="28"/>
      <c r="H357" s="21"/>
      <c r="I357" s="21"/>
      <c r="J357" s="21"/>
      <c r="K357" s="21"/>
      <c r="L357" s="21"/>
      <c r="M357" s="21"/>
      <c r="N357" s="18"/>
      <c r="O357" s="21"/>
      <c r="R357" s="9"/>
      <c r="Z357" s="2">
        <v>3</v>
      </c>
    </row>
    <row r="358" spans="1:37" ht="12">
      <c r="A358" s="2">
        <v>347</v>
      </c>
      <c r="C358" s="1" t="s">
        <v>407</v>
      </c>
      <c r="D358" s="1" t="s">
        <v>408</v>
      </c>
      <c r="E358" s="25">
        <f t="shared" si="7"/>
        <v>3</v>
      </c>
      <c r="F358" s="13"/>
      <c r="G358" s="29"/>
      <c r="H358" s="20"/>
      <c r="I358" s="20"/>
      <c r="J358" s="20"/>
      <c r="K358" s="20"/>
      <c r="L358" s="20"/>
      <c r="M358" s="21"/>
      <c r="N358" s="19"/>
      <c r="O358" s="20"/>
      <c r="P358" s="1"/>
      <c r="Q358" s="1"/>
      <c r="R358" s="8"/>
      <c r="Z358" s="2"/>
      <c r="AF358" s="2"/>
      <c r="AK358">
        <v>3</v>
      </c>
    </row>
    <row r="359" spans="1:33" ht="12">
      <c r="A359" s="2">
        <v>347</v>
      </c>
      <c r="C359" s="1" t="s">
        <v>464</v>
      </c>
      <c r="D359" s="1" t="s">
        <v>465</v>
      </c>
      <c r="E359" s="25">
        <f t="shared" si="7"/>
        <v>3</v>
      </c>
      <c r="F359" s="13" t="s">
        <v>98</v>
      </c>
      <c r="G359" s="29"/>
      <c r="H359" s="20"/>
      <c r="I359" s="20"/>
      <c r="J359" s="20"/>
      <c r="K359" s="20"/>
      <c r="L359" s="20"/>
      <c r="M359" s="21"/>
      <c r="N359" s="18">
        <v>3</v>
      </c>
      <c r="O359" s="18"/>
      <c r="R359" s="9"/>
      <c r="AG359" s="2"/>
    </row>
    <row r="360" spans="1:28" ht="12">
      <c r="A360" s="2">
        <v>347</v>
      </c>
      <c r="C360" s="1" t="s">
        <v>316</v>
      </c>
      <c r="D360" s="1" t="s">
        <v>156</v>
      </c>
      <c r="E360" s="25">
        <f t="shared" si="7"/>
        <v>3</v>
      </c>
      <c r="F360" s="14"/>
      <c r="G360" s="28"/>
      <c r="H360" s="21"/>
      <c r="I360" s="21"/>
      <c r="J360" s="21"/>
      <c r="K360" s="21"/>
      <c r="L360" s="21"/>
      <c r="M360" s="21"/>
      <c r="N360" s="18"/>
      <c r="O360" s="21"/>
      <c r="R360" s="9"/>
      <c r="Y360" s="2">
        <v>1</v>
      </c>
      <c r="Z360" s="2">
        <v>0</v>
      </c>
      <c r="AB360" s="2">
        <v>2</v>
      </c>
    </row>
    <row r="361" spans="1:35" ht="12">
      <c r="A361" s="2">
        <v>347</v>
      </c>
      <c r="C361" s="1" t="s">
        <v>319</v>
      </c>
      <c r="D361" s="1" t="s">
        <v>320</v>
      </c>
      <c r="E361" s="25">
        <f t="shared" si="7"/>
        <v>3</v>
      </c>
      <c r="F361" s="14"/>
      <c r="G361" s="28"/>
      <c r="H361" s="21"/>
      <c r="I361" s="21"/>
      <c r="J361" s="21"/>
      <c r="K361" s="21"/>
      <c r="L361" s="21"/>
      <c r="M361" s="21"/>
      <c r="N361" s="18"/>
      <c r="O361" s="21"/>
      <c r="R361" s="9"/>
      <c r="AI361" s="2">
        <v>3</v>
      </c>
    </row>
    <row r="362" spans="1:33" ht="12">
      <c r="A362" s="2">
        <v>347</v>
      </c>
      <c r="C362" s="1" t="s">
        <v>491</v>
      </c>
      <c r="D362" s="1" t="s">
        <v>333</v>
      </c>
      <c r="E362" s="25">
        <f t="shared" si="7"/>
        <v>3</v>
      </c>
      <c r="F362" s="14"/>
      <c r="G362" s="28"/>
      <c r="H362" s="21"/>
      <c r="I362" s="21"/>
      <c r="J362" s="21"/>
      <c r="K362" s="21"/>
      <c r="L362" s="21">
        <v>3</v>
      </c>
      <c r="M362" s="21"/>
      <c r="N362" s="18"/>
      <c r="O362" s="18"/>
      <c r="R362" s="9"/>
      <c r="AG362" s="2"/>
    </row>
    <row r="363" spans="1:33" ht="12">
      <c r="A363" s="2">
        <v>347</v>
      </c>
      <c r="C363" s="1" t="s">
        <v>528</v>
      </c>
      <c r="D363" s="1" t="s">
        <v>73</v>
      </c>
      <c r="E363" s="25">
        <f t="shared" si="7"/>
        <v>3</v>
      </c>
      <c r="F363" s="14"/>
      <c r="G363" s="28"/>
      <c r="H363" s="21"/>
      <c r="I363" s="21"/>
      <c r="J363" s="21">
        <v>3</v>
      </c>
      <c r="K363" s="21"/>
      <c r="L363" s="21"/>
      <c r="M363" s="21"/>
      <c r="N363" s="18"/>
      <c r="O363" s="21"/>
      <c r="R363" s="9"/>
      <c r="AG363" s="2"/>
    </row>
    <row r="364" spans="1:19" ht="12">
      <c r="A364" s="2">
        <v>347</v>
      </c>
      <c r="C364" s="1" t="s">
        <v>314</v>
      </c>
      <c r="D364" s="1" t="s">
        <v>315</v>
      </c>
      <c r="E364" s="25">
        <f t="shared" si="7"/>
        <v>3</v>
      </c>
      <c r="F364" s="15" t="s">
        <v>98</v>
      </c>
      <c r="G364" s="30"/>
      <c r="H364" s="22"/>
      <c r="I364" s="22"/>
      <c r="J364" s="22"/>
      <c r="K364" s="22"/>
      <c r="L364" s="22"/>
      <c r="M364" s="21"/>
      <c r="N364" s="18"/>
      <c r="O364" s="22"/>
      <c r="P364" s="10"/>
      <c r="Q364" s="10"/>
      <c r="R364" s="9"/>
      <c r="S364" s="2">
        <v>3</v>
      </c>
    </row>
    <row r="365" spans="1:18" ht="12">
      <c r="A365" s="2">
        <v>347</v>
      </c>
      <c r="C365" s="1" t="s">
        <v>539</v>
      </c>
      <c r="D365" s="1" t="s">
        <v>540</v>
      </c>
      <c r="E365" s="25">
        <f t="shared" si="7"/>
        <v>3</v>
      </c>
      <c r="F365" s="14"/>
      <c r="G365" s="28">
        <v>3</v>
      </c>
      <c r="H365" s="21"/>
      <c r="I365" s="21"/>
      <c r="J365" s="21"/>
      <c r="K365" s="14"/>
      <c r="L365" s="21"/>
      <c r="M365" s="21"/>
      <c r="N365" s="18"/>
      <c r="O365" s="18"/>
      <c r="R365" s="9"/>
    </row>
    <row r="366" spans="1:19" ht="12">
      <c r="A366" s="2">
        <v>361</v>
      </c>
      <c r="C366" s="1" t="s">
        <v>325</v>
      </c>
      <c r="D366" s="1" t="s">
        <v>77</v>
      </c>
      <c r="E366" s="25">
        <f t="shared" si="7"/>
        <v>2</v>
      </c>
      <c r="F366" s="14"/>
      <c r="G366" s="28"/>
      <c r="H366" s="21"/>
      <c r="I366" s="21"/>
      <c r="J366" s="21"/>
      <c r="K366" s="21"/>
      <c r="L366" s="21"/>
      <c r="M366" s="21"/>
      <c r="N366" s="18"/>
      <c r="O366" s="21"/>
      <c r="R366" s="9"/>
      <c r="S366" s="2">
        <v>2</v>
      </c>
    </row>
    <row r="367" spans="1:31" ht="12">
      <c r="A367" s="2">
        <v>361</v>
      </c>
      <c r="C367" s="1" t="s">
        <v>439</v>
      </c>
      <c r="D367" s="1" t="s">
        <v>240</v>
      </c>
      <c r="E367" s="25">
        <f t="shared" si="7"/>
        <v>2</v>
      </c>
      <c r="F367" s="14"/>
      <c r="G367" s="28"/>
      <c r="H367" s="21"/>
      <c r="I367" s="21"/>
      <c r="J367" s="21"/>
      <c r="K367" s="21"/>
      <c r="L367" s="21"/>
      <c r="M367" s="21"/>
      <c r="N367" s="18"/>
      <c r="O367" s="21"/>
      <c r="P367">
        <v>2</v>
      </c>
      <c r="R367" s="9"/>
      <c r="AC367" s="2"/>
      <c r="AD367" s="2"/>
      <c r="AE367" s="2"/>
    </row>
    <row r="368" spans="1:21" ht="12">
      <c r="A368" s="2">
        <v>361</v>
      </c>
      <c r="C368" s="1" t="s">
        <v>326</v>
      </c>
      <c r="D368" s="1" t="s">
        <v>327</v>
      </c>
      <c r="E368" s="25">
        <f t="shared" si="7"/>
        <v>2</v>
      </c>
      <c r="F368" s="14"/>
      <c r="G368" s="28"/>
      <c r="H368" s="21"/>
      <c r="I368" s="21"/>
      <c r="J368" s="21"/>
      <c r="K368" s="21"/>
      <c r="L368" s="21"/>
      <c r="M368" s="21"/>
      <c r="N368" s="18"/>
      <c r="O368" s="21"/>
      <c r="R368" s="9"/>
      <c r="U368" s="2">
        <v>2</v>
      </c>
    </row>
    <row r="369" spans="1:26" ht="12">
      <c r="A369" s="2">
        <v>361</v>
      </c>
      <c r="C369" s="1" t="s">
        <v>331</v>
      </c>
      <c r="D369" s="1" t="s">
        <v>132</v>
      </c>
      <c r="E369" s="25">
        <f t="shared" si="7"/>
        <v>2</v>
      </c>
      <c r="F369" s="14"/>
      <c r="G369" s="28"/>
      <c r="H369" s="21"/>
      <c r="I369" s="21"/>
      <c r="J369" s="21"/>
      <c r="K369" s="21"/>
      <c r="L369" s="21"/>
      <c r="M369" s="21"/>
      <c r="N369" s="18"/>
      <c r="O369" s="21"/>
      <c r="R369" s="9"/>
      <c r="Z369" s="2">
        <v>2</v>
      </c>
    </row>
    <row r="370" spans="1:26" ht="12">
      <c r="A370" s="2">
        <v>361</v>
      </c>
      <c r="C370" s="1" t="s">
        <v>328</v>
      </c>
      <c r="D370" s="1" t="s">
        <v>44</v>
      </c>
      <c r="E370" s="25">
        <f t="shared" si="7"/>
        <v>2</v>
      </c>
      <c r="F370" s="14"/>
      <c r="G370" s="28"/>
      <c r="H370" s="21"/>
      <c r="I370" s="21"/>
      <c r="J370" s="21"/>
      <c r="K370" s="21"/>
      <c r="L370" s="21"/>
      <c r="M370" s="21"/>
      <c r="N370" s="18"/>
      <c r="O370" s="21"/>
      <c r="R370" s="9"/>
      <c r="Z370" s="2">
        <v>2</v>
      </c>
    </row>
    <row r="371" spans="1:29" ht="12">
      <c r="A371" s="2">
        <v>361</v>
      </c>
      <c r="C371" s="1" t="s">
        <v>365</v>
      </c>
      <c r="D371" s="1" t="s">
        <v>100</v>
      </c>
      <c r="E371" s="25">
        <f t="shared" si="7"/>
        <v>2</v>
      </c>
      <c r="F371" s="14" t="s">
        <v>98</v>
      </c>
      <c r="G371" s="28"/>
      <c r="H371" s="21"/>
      <c r="I371" s="21"/>
      <c r="J371" s="21"/>
      <c r="K371" s="21"/>
      <c r="L371" s="21"/>
      <c r="M371" s="21"/>
      <c r="N371" s="18"/>
      <c r="O371" s="21"/>
      <c r="R371" s="9">
        <v>2</v>
      </c>
      <c r="AC371" s="2"/>
    </row>
    <row r="372" spans="1:30" ht="12">
      <c r="A372" s="2">
        <v>361</v>
      </c>
      <c r="C372" s="1" t="s">
        <v>332</v>
      </c>
      <c r="D372" s="1" t="s">
        <v>333</v>
      </c>
      <c r="E372" s="25">
        <f t="shared" si="7"/>
        <v>2</v>
      </c>
      <c r="F372" s="14"/>
      <c r="G372" s="28"/>
      <c r="H372" s="21"/>
      <c r="I372" s="21"/>
      <c r="J372" s="21"/>
      <c r="K372" s="21"/>
      <c r="L372" s="21"/>
      <c r="M372" s="21"/>
      <c r="N372" s="18"/>
      <c r="O372" s="21"/>
      <c r="R372" s="9"/>
      <c r="AD372" s="2">
        <v>2</v>
      </c>
    </row>
    <row r="373" spans="1:28" ht="12">
      <c r="A373" s="2">
        <v>361</v>
      </c>
      <c r="C373" s="1" t="s">
        <v>329</v>
      </c>
      <c r="D373" s="1" t="s">
        <v>40</v>
      </c>
      <c r="E373" s="25">
        <f t="shared" si="7"/>
        <v>2</v>
      </c>
      <c r="F373" s="14"/>
      <c r="G373" s="28"/>
      <c r="H373" s="21"/>
      <c r="I373" s="21"/>
      <c r="J373" s="21"/>
      <c r="K373" s="21"/>
      <c r="L373" s="21"/>
      <c r="M373" s="21"/>
      <c r="N373" s="18"/>
      <c r="O373" s="21"/>
      <c r="R373" s="9"/>
      <c r="AB373" s="2">
        <v>2</v>
      </c>
    </row>
    <row r="374" spans="1:26" ht="12">
      <c r="A374" s="2">
        <v>361</v>
      </c>
      <c r="B374" t="s">
        <v>0</v>
      </c>
      <c r="C374" s="1" t="s">
        <v>329</v>
      </c>
      <c r="D374" s="1" t="s">
        <v>330</v>
      </c>
      <c r="E374" s="25">
        <f t="shared" si="7"/>
        <v>2</v>
      </c>
      <c r="F374" s="14"/>
      <c r="G374" s="28"/>
      <c r="H374" s="21"/>
      <c r="I374" s="21"/>
      <c r="J374" s="21"/>
      <c r="K374" s="21"/>
      <c r="L374" s="21"/>
      <c r="M374" s="21"/>
      <c r="N374" s="18"/>
      <c r="O374" s="21"/>
      <c r="R374" s="9"/>
      <c r="Z374" s="2">
        <v>2</v>
      </c>
    </row>
    <row r="375" spans="1:18" ht="12">
      <c r="A375" s="2">
        <v>361</v>
      </c>
      <c r="C375" s="1" t="s">
        <v>539</v>
      </c>
      <c r="D375" s="1" t="s">
        <v>352</v>
      </c>
      <c r="E375" s="25">
        <f t="shared" si="7"/>
        <v>2</v>
      </c>
      <c r="F375" s="14"/>
      <c r="G375" s="28">
        <v>2</v>
      </c>
      <c r="H375" s="21"/>
      <c r="I375" s="21"/>
      <c r="J375" s="21"/>
      <c r="K375" s="14"/>
      <c r="L375" s="21"/>
      <c r="M375" s="21"/>
      <c r="N375" s="18"/>
      <c r="O375" s="18"/>
      <c r="R375" s="9"/>
    </row>
    <row r="376" spans="1:28" ht="12">
      <c r="A376" s="2">
        <v>371</v>
      </c>
      <c r="C376" s="1" t="s">
        <v>425</v>
      </c>
      <c r="D376" s="1" t="s">
        <v>315</v>
      </c>
      <c r="E376" s="25">
        <f t="shared" si="7"/>
        <v>1</v>
      </c>
      <c r="F376" s="13" t="s">
        <v>98</v>
      </c>
      <c r="G376" s="29"/>
      <c r="H376" s="20"/>
      <c r="I376" s="20"/>
      <c r="J376" s="20"/>
      <c r="K376" s="20"/>
      <c r="L376" s="20"/>
      <c r="M376" s="21"/>
      <c r="N376" s="19"/>
      <c r="O376" s="20"/>
      <c r="P376" s="1"/>
      <c r="Q376">
        <v>1</v>
      </c>
      <c r="R376" s="9"/>
      <c r="W376" s="2"/>
      <c r="X376" s="2"/>
      <c r="Y376" s="2"/>
      <c r="Z376" s="2"/>
      <c r="AA376" s="2"/>
      <c r="AB376" s="2"/>
    </row>
    <row r="377" spans="1:18" ht="12">
      <c r="A377" s="2">
        <v>371</v>
      </c>
      <c r="C377" s="1" t="s">
        <v>536</v>
      </c>
      <c r="D377" s="1" t="s">
        <v>476</v>
      </c>
      <c r="E377" s="25">
        <f t="shared" si="7"/>
        <v>1</v>
      </c>
      <c r="F377" s="14"/>
      <c r="G377" s="28"/>
      <c r="H377" s="21">
        <v>1</v>
      </c>
      <c r="I377" s="21"/>
      <c r="J377" s="21"/>
      <c r="K377" s="14"/>
      <c r="L377" s="21"/>
      <c r="M377" s="21"/>
      <c r="N377" s="18"/>
      <c r="O377" s="18"/>
      <c r="R377" s="9"/>
    </row>
    <row r="378" spans="1:36" ht="12">
      <c r="A378" s="2">
        <v>371</v>
      </c>
      <c r="C378" s="1" t="s">
        <v>376</v>
      </c>
      <c r="D378" s="1" t="s">
        <v>10</v>
      </c>
      <c r="E378" s="25">
        <f t="shared" si="7"/>
        <v>1</v>
      </c>
      <c r="F378" s="14" t="s">
        <v>98</v>
      </c>
      <c r="G378" s="28"/>
      <c r="H378" s="21"/>
      <c r="I378" s="21"/>
      <c r="J378" s="21"/>
      <c r="K378" s="21"/>
      <c r="L378" s="21"/>
      <c r="M378" s="21"/>
      <c r="N378" s="18"/>
      <c r="O378" s="21"/>
      <c r="R378" s="9"/>
      <c r="S378" s="2"/>
      <c r="T378" s="2"/>
      <c r="U378" s="2"/>
      <c r="V378" s="2"/>
      <c r="W378" s="2"/>
      <c r="AJ378">
        <v>1</v>
      </c>
    </row>
    <row r="379" spans="1:19" ht="12">
      <c r="A379" s="2">
        <v>371</v>
      </c>
      <c r="C379" s="1" t="s">
        <v>288</v>
      </c>
      <c r="D379" s="1" t="s">
        <v>334</v>
      </c>
      <c r="E379" s="25">
        <f t="shared" si="7"/>
        <v>1</v>
      </c>
      <c r="F379" s="15" t="s">
        <v>98</v>
      </c>
      <c r="G379" s="30"/>
      <c r="H379" s="22"/>
      <c r="I379" s="22"/>
      <c r="J379" s="22"/>
      <c r="K379" s="22"/>
      <c r="L379" s="22"/>
      <c r="M379" s="21"/>
      <c r="N379" s="18"/>
      <c r="O379" s="22"/>
      <c r="P379" s="10"/>
      <c r="Q379" s="10"/>
      <c r="R379" s="9" t="s">
        <v>0</v>
      </c>
      <c r="S379" s="2">
        <v>1</v>
      </c>
    </row>
    <row r="380" spans="1:27" ht="12">
      <c r="A380" s="2">
        <v>371</v>
      </c>
      <c r="C380" s="1" t="s">
        <v>335</v>
      </c>
      <c r="D380" s="1" t="s">
        <v>65</v>
      </c>
      <c r="E380" s="25">
        <f t="shared" si="7"/>
        <v>1</v>
      </c>
      <c r="F380" s="14"/>
      <c r="G380" s="28"/>
      <c r="H380" s="21"/>
      <c r="I380" s="21"/>
      <c r="J380" s="21"/>
      <c r="K380" s="21"/>
      <c r="L380" s="21"/>
      <c r="M380" s="21"/>
      <c r="N380" s="18"/>
      <c r="O380" s="21"/>
      <c r="R380" s="9"/>
      <c r="AA380" s="2">
        <v>1</v>
      </c>
    </row>
    <row r="381" spans="1:38" ht="12">
      <c r="A381" s="2">
        <v>371</v>
      </c>
      <c r="C381" s="1" t="s">
        <v>502</v>
      </c>
      <c r="D381" s="1" t="s">
        <v>123</v>
      </c>
      <c r="E381" s="25">
        <f t="shared" si="7"/>
        <v>1</v>
      </c>
      <c r="F381" s="14"/>
      <c r="G381" s="28"/>
      <c r="H381" s="21"/>
      <c r="I381" s="21"/>
      <c r="J381" s="21"/>
      <c r="K381" s="21"/>
      <c r="L381" s="21"/>
      <c r="M381" s="21"/>
      <c r="N381" s="18"/>
      <c r="O381" s="21"/>
      <c r="R381" s="9"/>
      <c r="AC381" s="2"/>
      <c r="AD381" s="2"/>
      <c r="AE381" s="2"/>
      <c r="AL381">
        <v>1</v>
      </c>
    </row>
    <row r="382" spans="1:23" ht="12">
      <c r="A382" s="2">
        <v>371</v>
      </c>
      <c r="C382" s="1" t="s">
        <v>336</v>
      </c>
      <c r="D382" s="1" t="s">
        <v>107</v>
      </c>
      <c r="E382" s="25">
        <f t="shared" si="7"/>
        <v>1</v>
      </c>
      <c r="F382" s="14"/>
      <c r="G382" s="28"/>
      <c r="H382" s="21"/>
      <c r="I382" s="21"/>
      <c r="J382" s="21"/>
      <c r="K382" s="21"/>
      <c r="L382" s="21"/>
      <c r="M382" s="21"/>
      <c r="N382" s="18"/>
      <c r="O382" s="21"/>
      <c r="R382" s="9"/>
      <c r="W382" s="2">
        <v>1</v>
      </c>
    </row>
    <row r="383" spans="1:37" ht="12">
      <c r="A383" s="2">
        <v>371</v>
      </c>
      <c r="C383" s="1" t="s">
        <v>411</v>
      </c>
      <c r="D383" s="1" t="s">
        <v>10</v>
      </c>
      <c r="E383" s="25">
        <f t="shared" si="7"/>
        <v>1</v>
      </c>
      <c r="F383" s="13"/>
      <c r="G383" s="29"/>
      <c r="H383" s="20"/>
      <c r="I383" s="20"/>
      <c r="J383" s="20"/>
      <c r="K383" s="20"/>
      <c r="L383" s="20"/>
      <c r="M383" s="21"/>
      <c r="N383" s="19"/>
      <c r="O383" s="20"/>
      <c r="P383" s="1"/>
      <c r="Q383" s="1"/>
      <c r="R383" s="8"/>
      <c r="AD383" s="2"/>
      <c r="AE383" s="2"/>
      <c r="AK383">
        <v>1</v>
      </c>
    </row>
    <row r="384" spans="1:33" ht="12">
      <c r="A384" s="2">
        <v>371</v>
      </c>
      <c r="C384" s="1" t="s">
        <v>459</v>
      </c>
      <c r="D384" s="1" t="s">
        <v>460</v>
      </c>
      <c r="E384" s="25">
        <f t="shared" si="7"/>
        <v>1</v>
      </c>
      <c r="F384" s="13" t="s">
        <v>98</v>
      </c>
      <c r="G384" s="29"/>
      <c r="H384" s="20"/>
      <c r="I384" s="20"/>
      <c r="J384" s="20"/>
      <c r="K384" s="20"/>
      <c r="L384" s="20"/>
      <c r="M384" s="21"/>
      <c r="N384" s="18">
        <v>1</v>
      </c>
      <c r="O384" s="18"/>
      <c r="R384" s="9"/>
      <c r="AG384" s="2"/>
    </row>
    <row r="385" spans="1:37" ht="12">
      <c r="A385" s="2">
        <v>371</v>
      </c>
      <c r="C385" s="1" t="s">
        <v>412</v>
      </c>
      <c r="D385" s="1" t="s">
        <v>413</v>
      </c>
      <c r="E385" s="25">
        <f t="shared" si="7"/>
        <v>1</v>
      </c>
      <c r="F385" s="13"/>
      <c r="G385" s="29"/>
      <c r="H385" s="20"/>
      <c r="I385" s="20"/>
      <c r="J385" s="20"/>
      <c r="K385" s="20"/>
      <c r="L385" s="20"/>
      <c r="M385" s="21"/>
      <c r="N385" s="19"/>
      <c r="O385" s="20"/>
      <c r="P385" s="1"/>
      <c r="Q385" s="1"/>
      <c r="R385" s="8"/>
      <c r="Y385" s="2"/>
      <c r="Z385" s="2"/>
      <c r="AK385">
        <v>1</v>
      </c>
    </row>
    <row r="386" spans="1:33" ht="12">
      <c r="A386" s="2">
        <v>371</v>
      </c>
      <c r="C386" s="1" t="s">
        <v>533</v>
      </c>
      <c r="D386" s="1" t="s">
        <v>352</v>
      </c>
      <c r="E386" s="25">
        <v>1</v>
      </c>
      <c r="F386" s="14"/>
      <c r="G386" s="28"/>
      <c r="H386" s="21"/>
      <c r="I386" s="21">
        <v>1</v>
      </c>
      <c r="J386" s="21"/>
      <c r="K386" s="21"/>
      <c r="L386" s="21"/>
      <c r="M386" s="21"/>
      <c r="N386" s="18"/>
      <c r="O386" s="21"/>
      <c r="R386" s="9"/>
      <c r="AG386" s="2"/>
    </row>
    <row r="387" spans="1:38" ht="12">
      <c r="A387" s="2">
        <v>382</v>
      </c>
      <c r="C387" s="1" t="s">
        <v>504</v>
      </c>
      <c r="D387" s="1" t="s">
        <v>42</v>
      </c>
      <c r="E387" s="25">
        <f aca="true" t="shared" si="8" ref="E387:E395">SUM(F387:AL387)</f>
        <v>0</v>
      </c>
      <c r="F387" s="14"/>
      <c r="G387" s="28"/>
      <c r="H387" s="21"/>
      <c r="I387" s="21"/>
      <c r="J387" s="21"/>
      <c r="K387" s="21"/>
      <c r="L387" s="21"/>
      <c r="M387" s="21"/>
      <c r="N387" s="18"/>
      <c r="O387" s="21"/>
      <c r="R387" s="9"/>
      <c r="AC387" s="2"/>
      <c r="AD387" s="2"/>
      <c r="AE387" s="2"/>
      <c r="AL387">
        <v>0</v>
      </c>
    </row>
    <row r="388" spans="1:37" ht="12">
      <c r="A388" s="2">
        <v>382</v>
      </c>
      <c r="C388" s="1" t="s">
        <v>416</v>
      </c>
      <c r="D388" s="1" t="s">
        <v>107</v>
      </c>
      <c r="E388" s="25">
        <f t="shared" si="8"/>
        <v>0</v>
      </c>
      <c r="F388" s="13" t="s">
        <v>98</v>
      </c>
      <c r="G388" s="29"/>
      <c r="H388" s="20"/>
      <c r="I388" s="20"/>
      <c r="J388" s="20"/>
      <c r="K388" s="20"/>
      <c r="L388" s="20"/>
      <c r="M388" s="21"/>
      <c r="N388" s="19"/>
      <c r="O388" s="20"/>
      <c r="P388" s="1"/>
      <c r="Q388" s="1"/>
      <c r="R388" s="8"/>
      <c r="X388" s="2"/>
      <c r="AK388">
        <v>0</v>
      </c>
    </row>
    <row r="389" spans="1:37" ht="12">
      <c r="A389" s="2">
        <v>382</v>
      </c>
      <c r="C389" s="1" t="s">
        <v>414</v>
      </c>
      <c r="D389" s="1" t="s">
        <v>415</v>
      </c>
      <c r="E389" s="25">
        <f t="shared" si="8"/>
        <v>0</v>
      </c>
      <c r="F389" s="14"/>
      <c r="G389" s="28"/>
      <c r="H389" s="21"/>
      <c r="I389" s="21"/>
      <c r="J389" s="21"/>
      <c r="K389" s="21"/>
      <c r="L389" s="21"/>
      <c r="M389" s="21"/>
      <c r="N389" s="18"/>
      <c r="O389" s="21"/>
      <c r="R389" s="9"/>
      <c r="AC389" s="2"/>
      <c r="AK389">
        <v>0</v>
      </c>
    </row>
    <row r="390" spans="1:22" ht="12">
      <c r="A390" s="2">
        <v>382</v>
      </c>
      <c r="C390" s="1" t="s">
        <v>339</v>
      </c>
      <c r="D390" s="1" t="s">
        <v>340</v>
      </c>
      <c r="E390" s="25">
        <f t="shared" si="8"/>
        <v>0</v>
      </c>
      <c r="F390" s="14"/>
      <c r="G390" s="28"/>
      <c r="H390" s="21"/>
      <c r="I390" s="21"/>
      <c r="J390" s="21"/>
      <c r="K390" s="21"/>
      <c r="L390" s="21"/>
      <c r="M390" s="21"/>
      <c r="N390" s="18"/>
      <c r="O390" s="21"/>
      <c r="R390" s="9"/>
      <c r="V390" s="2">
        <v>0</v>
      </c>
    </row>
    <row r="391" spans="1:35" ht="12">
      <c r="A391" s="2">
        <v>382</v>
      </c>
      <c r="C391" s="1" t="s">
        <v>341</v>
      </c>
      <c r="D391" s="1" t="s">
        <v>268</v>
      </c>
      <c r="E391" s="25">
        <f t="shared" si="8"/>
        <v>0</v>
      </c>
      <c r="F391" s="14"/>
      <c r="G391" s="28"/>
      <c r="H391" s="21"/>
      <c r="I391" s="21"/>
      <c r="J391" s="21"/>
      <c r="K391" s="21"/>
      <c r="L391" s="21"/>
      <c r="M391" s="21"/>
      <c r="N391" s="18"/>
      <c r="O391" s="21"/>
      <c r="R391" s="9"/>
      <c r="AI391" s="2">
        <v>0</v>
      </c>
    </row>
    <row r="392" spans="1:36" ht="12">
      <c r="A392" s="2">
        <v>382</v>
      </c>
      <c r="C392" s="1" t="s">
        <v>387</v>
      </c>
      <c r="D392" s="1"/>
      <c r="E392" s="25">
        <f t="shared" si="8"/>
        <v>0</v>
      </c>
      <c r="F392" s="14"/>
      <c r="G392" s="28"/>
      <c r="H392" s="21"/>
      <c r="I392" s="21"/>
      <c r="J392" s="21"/>
      <c r="K392" s="21"/>
      <c r="L392" s="21"/>
      <c r="M392" s="21"/>
      <c r="N392" s="18"/>
      <c r="O392" s="21"/>
      <c r="R392" s="9"/>
      <c r="AH392" s="2"/>
      <c r="AI392" s="2"/>
      <c r="AJ392">
        <v>0</v>
      </c>
    </row>
    <row r="393" spans="1:27" ht="12">
      <c r="A393" s="2">
        <v>382</v>
      </c>
      <c r="C393" s="1" t="s">
        <v>338</v>
      </c>
      <c r="D393" s="1" t="s">
        <v>77</v>
      </c>
      <c r="E393" s="25">
        <f t="shared" si="8"/>
        <v>0</v>
      </c>
      <c r="F393" s="14"/>
      <c r="G393" s="28"/>
      <c r="H393" s="21"/>
      <c r="I393" s="21"/>
      <c r="J393" s="21"/>
      <c r="K393" s="21"/>
      <c r="L393" s="21"/>
      <c r="M393" s="21"/>
      <c r="N393" s="18"/>
      <c r="O393" s="21"/>
      <c r="R393" s="9"/>
      <c r="AA393" s="2">
        <v>0</v>
      </c>
    </row>
    <row r="394" spans="1:29" ht="12">
      <c r="A394" s="2">
        <v>382</v>
      </c>
      <c r="C394" s="1" t="s">
        <v>25</v>
      </c>
      <c r="D394" s="1" t="s">
        <v>342</v>
      </c>
      <c r="E394" s="25">
        <f t="shared" si="8"/>
        <v>0</v>
      </c>
      <c r="F394" s="14"/>
      <c r="G394" s="28"/>
      <c r="H394" s="21"/>
      <c r="I394" s="21"/>
      <c r="J394" s="21"/>
      <c r="K394" s="21"/>
      <c r="L394" s="21"/>
      <c r="M394" s="21"/>
      <c r="N394" s="18"/>
      <c r="O394" s="21"/>
      <c r="R394" s="9"/>
      <c r="AC394" s="2">
        <v>0</v>
      </c>
    </row>
    <row r="395" spans="1:33" ht="12">
      <c r="A395" s="2">
        <v>382</v>
      </c>
      <c r="C395" s="1" t="s">
        <v>337</v>
      </c>
      <c r="D395" s="1" t="s">
        <v>195</v>
      </c>
      <c r="E395" s="25">
        <f t="shared" si="8"/>
        <v>0</v>
      </c>
      <c r="F395" s="14"/>
      <c r="G395" s="28"/>
      <c r="H395" s="21"/>
      <c r="I395" s="21"/>
      <c r="J395" s="21"/>
      <c r="K395" s="21"/>
      <c r="L395" s="21"/>
      <c r="M395" s="21"/>
      <c r="N395" s="18"/>
      <c r="O395" s="21"/>
      <c r="R395" s="9"/>
      <c r="AG395" s="2">
        <v>0</v>
      </c>
    </row>
    <row r="396" spans="4:18" ht="12">
      <c r="D396" s="1"/>
      <c r="E396" s="26"/>
      <c r="F396" s="14"/>
      <c r="G396" s="28"/>
      <c r="H396" s="21"/>
      <c r="I396" s="21"/>
      <c r="J396" s="21"/>
      <c r="K396" s="14"/>
      <c r="L396" s="21"/>
      <c r="M396" s="21"/>
      <c r="N396" s="18"/>
      <c r="O396" s="18"/>
      <c r="R396" s="9"/>
    </row>
    <row r="397" spans="5:38" ht="12">
      <c r="E397" s="25">
        <f>SUM(F397:AL397)</f>
        <v>54766</v>
      </c>
      <c r="F397" s="13" t="s">
        <v>0</v>
      </c>
      <c r="G397" s="29">
        <v>1569</v>
      </c>
      <c r="H397" s="19">
        <v>1170</v>
      </c>
      <c r="I397" s="19">
        <v>945</v>
      </c>
      <c r="J397" s="19">
        <v>2109</v>
      </c>
      <c r="K397" s="13">
        <v>2324</v>
      </c>
      <c r="L397" s="6">
        <f aca="true" t="shared" si="9" ref="L397:AC397">SUM(L5:L390)</f>
        <v>3093</v>
      </c>
      <c r="M397" s="6">
        <f t="shared" si="9"/>
        <v>2805</v>
      </c>
      <c r="N397" s="6">
        <f t="shared" si="9"/>
        <v>2588</v>
      </c>
      <c r="O397" s="6">
        <f t="shared" si="9"/>
        <v>2393</v>
      </c>
      <c r="P397" s="6">
        <f t="shared" si="9"/>
        <v>2610</v>
      </c>
      <c r="Q397" s="6">
        <f t="shared" si="9"/>
        <v>1910</v>
      </c>
      <c r="R397" s="6">
        <f t="shared" si="9"/>
        <v>1962</v>
      </c>
      <c r="S397" s="6">
        <f t="shared" si="9"/>
        <v>2229</v>
      </c>
      <c r="T397" s="6">
        <f t="shared" si="9"/>
        <v>1715</v>
      </c>
      <c r="U397" s="6">
        <f t="shared" si="9"/>
        <v>1666</v>
      </c>
      <c r="V397" s="6">
        <f t="shared" si="9"/>
        <v>1399</v>
      </c>
      <c r="W397" s="6">
        <f t="shared" si="9"/>
        <v>1811</v>
      </c>
      <c r="X397" s="6">
        <f t="shared" si="9"/>
        <v>2045</v>
      </c>
      <c r="Y397" s="6">
        <f t="shared" si="9"/>
        <v>1175</v>
      </c>
      <c r="Z397" s="6">
        <f t="shared" si="9"/>
        <v>1265</v>
      </c>
      <c r="AA397" s="6">
        <f t="shared" si="9"/>
        <v>1065</v>
      </c>
      <c r="AB397" s="6">
        <f t="shared" si="9"/>
        <v>923</v>
      </c>
      <c r="AC397" s="6">
        <f t="shared" si="9"/>
        <v>774</v>
      </c>
      <c r="AD397" s="6">
        <f aca="true" t="shared" si="10" ref="AD397:AJ397">SUM(AD5:AD390)</f>
        <v>1456</v>
      </c>
      <c r="AE397" s="6">
        <f t="shared" si="10"/>
        <v>1692</v>
      </c>
      <c r="AF397" s="6">
        <f t="shared" si="10"/>
        <v>1346</v>
      </c>
      <c r="AG397" s="6">
        <f t="shared" si="10"/>
        <v>1160</v>
      </c>
      <c r="AH397" s="6">
        <f t="shared" si="10"/>
        <v>1644</v>
      </c>
      <c r="AI397" s="6">
        <f t="shared" si="10"/>
        <v>1238</v>
      </c>
      <c r="AJ397" s="6">
        <f t="shared" si="10"/>
        <v>1643</v>
      </c>
      <c r="AK397" s="6">
        <f>SUM(AK5:AK390)</f>
        <v>1784</v>
      </c>
      <c r="AL397" s="6">
        <f>SUM(AL5:AL390)</f>
        <v>1258</v>
      </c>
    </row>
    <row r="398" spans="5:18" ht="12">
      <c r="E398" s="25" t="s">
        <v>0</v>
      </c>
      <c r="F398" s="14"/>
      <c r="G398" s="28"/>
      <c r="H398" s="21"/>
      <c r="I398" s="21"/>
      <c r="J398" s="21"/>
      <c r="K398" s="14"/>
      <c r="L398" s="14"/>
      <c r="M398" s="21"/>
      <c r="N398" s="18"/>
      <c r="O398" s="21"/>
      <c r="R398" s="9"/>
    </row>
    <row r="399" spans="4:18" ht="12">
      <c r="D399" t="s">
        <v>368</v>
      </c>
      <c r="E399" s="25">
        <f>SUM(E5:E396)-E397</f>
        <v>0</v>
      </c>
      <c r="G399" s="28"/>
      <c r="I399" s="21"/>
      <c r="M399" s="21"/>
      <c r="N399" s="18"/>
      <c r="O399" s="21"/>
      <c r="R399" s="9"/>
    </row>
    <row r="400" spans="5:31" ht="12">
      <c r="E400" s="26"/>
      <c r="G400" s="28"/>
      <c r="I400" s="21"/>
      <c r="M400" s="21"/>
      <c r="N400" s="9"/>
      <c r="R400" s="9"/>
      <c r="AE400" s="1" t="s">
        <v>343</v>
      </c>
    </row>
    <row r="401" spans="5:31" ht="12">
      <c r="E401" s="26"/>
      <c r="G401" s="28"/>
      <c r="I401" s="21"/>
      <c r="M401" s="21"/>
      <c r="N401" s="9"/>
      <c r="R401" s="9"/>
      <c r="S401" s="1" t="s">
        <v>0</v>
      </c>
      <c r="T401" s="1" t="s">
        <v>344</v>
      </c>
      <c r="AE401" s="1" t="s">
        <v>345</v>
      </c>
    </row>
    <row r="402" spans="5:31" ht="12">
      <c r="E402" s="26"/>
      <c r="G402" s="28"/>
      <c r="I402" s="21"/>
      <c r="M402" s="21"/>
      <c r="N402" s="9"/>
      <c r="R402" s="9"/>
      <c r="AE402" s="1" t="s">
        <v>346</v>
      </c>
    </row>
    <row r="403" spans="5:31" ht="12">
      <c r="E403" s="26"/>
      <c r="G403" s="28"/>
      <c r="I403" s="21"/>
      <c r="M403" s="21"/>
      <c r="N403" s="9"/>
      <c r="R403" s="9"/>
      <c r="AE403" s="1" t="s">
        <v>347</v>
      </c>
    </row>
    <row r="404" spans="5:14" ht="12">
      <c r="E404" s="26"/>
      <c r="G404" s="28"/>
      <c r="I404" s="21"/>
      <c r="J404" s="21"/>
      <c r="K404" s="21"/>
      <c r="M404" s="21"/>
      <c r="N404" s="9"/>
    </row>
    <row r="405" spans="5:37" ht="12">
      <c r="E405" s="26">
        <v>53197</v>
      </c>
      <c r="G405" s="28"/>
      <c r="I405" s="21"/>
      <c r="M405" s="21"/>
      <c r="N405" s="9"/>
      <c r="AJ405">
        <f>481+1162</f>
        <v>1643</v>
      </c>
      <c r="AK405">
        <f>1219+565</f>
        <v>1784</v>
      </c>
    </row>
    <row r="406" spans="5:14" ht="12">
      <c r="E406" s="26" t="s">
        <v>0</v>
      </c>
      <c r="G406" s="28"/>
      <c r="I406" s="21"/>
      <c r="M406" s="21"/>
      <c r="N406" s="9"/>
    </row>
    <row r="407" spans="5:14" ht="12">
      <c r="E407">
        <v>1569</v>
      </c>
      <c r="G407" s="28"/>
      <c r="I407" s="21"/>
      <c r="M407" s="21"/>
      <c r="N407" s="9"/>
    </row>
    <row r="408" spans="5:14" ht="12">
      <c r="E408" t="s">
        <v>0</v>
      </c>
      <c r="G408" s="28"/>
      <c r="I408" s="21"/>
      <c r="M408" s="21"/>
      <c r="N408" s="9"/>
    </row>
    <row r="409" spans="5:14" ht="12">
      <c r="E409" t="s">
        <v>0</v>
      </c>
      <c r="G409" s="28"/>
      <c r="I409" s="21"/>
      <c r="M409" s="21"/>
      <c r="N409" s="9"/>
    </row>
    <row r="410" spans="5:14" ht="12">
      <c r="E410" s="5">
        <f>SUM(E405:E409)</f>
        <v>54766</v>
      </c>
      <c r="G410" s="28"/>
      <c r="I410" s="21"/>
      <c r="M410" s="21"/>
      <c r="N410" s="9"/>
    </row>
    <row r="411" spans="5:9" ht="12">
      <c r="E411" s="5"/>
      <c r="G411" s="28"/>
      <c r="I411" s="21"/>
    </row>
    <row r="412" spans="5:9" ht="12">
      <c r="E412" s="5"/>
      <c r="G412" s="28"/>
      <c r="I412" s="21"/>
    </row>
    <row r="413" spans="5:36" ht="12">
      <c r="E413" s="5"/>
      <c r="G413" s="28"/>
      <c r="I413" s="21"/>
      <c r="AJ413" t="s">
        <v>0</v>
      </c>
    </row>
    <row r="414" spans="7:9" ht="12">
      <c r="G414" s="28"/>
      <c r="I414" s="21"/>
    </row>
    <row r="415" spans="7:9" ht="12">
      <c r="G415" s="28"/>
      <c r="I415" s="21"/>
    </row>
    <row r="416" spans="7:9" ht="12">
      <c r="G416" s="28"/>
      <c r="I416" s="21"/>
    </row>
    <row r="417" spans="7:9" ht="12">
      <c r="G417" s="28"/>
      <c r="I417" s="21"/>
    </row>
    <row r="418" spans="7:9" ht="12">
      <c r="G418" s="28"/>
      <c r="I418" s="21"/>
    </row>
    <row r="419" spans="7:9" ht="12">
      <c r="G419" s="28"/>
      <c r="I419" s="21"/>
    </row>
    <row r="420" ht="12">
      <c r="G420" s="28"/>
    </row>
    <row r="421" ht="12">
      <c r="G421" s="28"/>
    </row>
    <row r="422" ht="12">
      <c r="G422" s="28"/>
    </row>
    <row r="423" ht="12">
      <c r="G423" s="28"/>
    </row>
    <row r="424" ht="12">
      <c r="G424" s="28"/>
    </row>
    <row r="425" ht="12">
      <c r="G425" s="28"/>
    </row>
    <row r="426" ht="12">
      <c r="G426" s="28"/>
    </row>
    <row r="427" ht="12">
      <c r="G427" s="28"/>
    </row>
    <row r="428" ht="12">
      <c r="G428" s="28"/>
    </row>
    <row r="429" ht="12">
      <c r="G429" s="28"/>
    </row>
    <row r="430" ht="12">
      <c r="G430" s="28"/>
    </row>
    <row r="431" ht="12">
      <c r="G431" s="28"/>
    </row>
    <row r="432" ht="12">
      <c r="G432" s="28"/>
    </row>
  </sheetData>
  <sheetProtection password="BF80" sheet="1" objects="1" scenarios="1" selectLockedCells="1" selectUnlockedCells="1"/>
  <printOptions/>
  <pageMargins left="0.5" right="0.5" top="0.25" bottom="0" header="0" footer="0"/>
  <pageSetup horizontalDpi="300" verticalDpi="300" orientation="portrait" r:id="rId1"/>
  <rowBreaks count="5" manualBreakCount="5">
    <brk id="55" max="12" man="1"/>
    <brk id="110" max="12" man="1"/>
    <brk id="165" max="12" man="1"/>
    <brk id="221" max="12" man="1"/>
    <brk id="27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 Luke</dc:creator>
  <cp:keywords/>
  <dc:description/>
  <cp:lastModifiedBy>Owner</cp:lastModifiedBy>
  <cp:lastPrinted>2006-09-22T18:42:28Z</cp:lastPrinted>
  <dcterms:created xsi:type="dcterms:W3CDTF">1999-05-27T21:28:19Z</dcterms:created>
  <dcterms:modified xsi:type="dcterms:W3CDTF">2017-05-02T02:16:37Z</dcterms:modified>
  <cp:category/>
  <cp:version/>
  <cp:contentType/>
  <cp:contentStatus/>
</cp:coreProperties>
</file>